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NELITIAN\2022\BLU_FK\"/>
    </mc:Choice>
  </mc:AlternateContent>
  <bookViews>
    <workbookView xWindow="-96" yWindow="-96" windowWidth="24198" windowHeight="13248"/>
  </bookViews>
  <sheets>
    <sheet name="ALL DATA" sheetId="1" r:id="rId1"/>
    <sheet name="PENGETAHUAN DM" sheetId="2" r:id="rId2"/>
    <sheet name="AKTIVITAS FISIK" sheetId="3" r:id="rId3"/>
    <sheet name="FREKUENSI MAKAN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  <c r="C74" i="1"/>
  <c r="C73" i="1"/>
  <c r="C68" i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3" i="3"/>
  <c r="H4" i="3"/>
  <c r="I4" i="3"/>
  <c r="D4" i="3"/>
  <c r="E4" i="3" s="1"/>
  <c r="R4" i="3" s="1"/>
  <c r="L4" i="3"/>
  <c r="M4" i="3"/>
  <c r="Q4" i="3"/>
  <c r="H5" i="3"/>
  <c r="I5" i="3"/>
  <c r="D5" i="3"/>
  <c r="E5" i="3" s="1"/>
  <c r="R5" i="3" s="1"/>
  <c r="L5" i="3"/>
  <c r="M5" i="3"/>
  <c r="Q5" i="3"/>
  <c r="H6" i="3"/>
  <c r="I6" i="3"/>
  <c r="D6" i="3"/>
  <c r="E6" i="3" s="1"/>
  <c r="R6" i="3" s="1"/>
  <c r="L6" i="3"/>
  <c r="M6" i="3"/>
  <c r="Q6" i="3"/>
  <c r="H7" i="3"/>
  <c r="I7" i="3"/>
  <c r="D7" i="3"/>
  <c r="E7" i="3" s="1"/>
  <c r="R7" i="3" s="1"/>
  <c r="L7" i="3"/>
  <c r="M7" i="3"/>
  <c r="Q7" i="3"/>
  <c r="H8" i="3"/>
  <c r="I8" i="3"/>
  <c r="D8" i="3"/>
  <c r="E8" i="3" s="1"/>
  <c r="R8" i="3" s="1"/>
  <c r="L8" i="3"/>
  <c r="M8" i="3"/>
  <c r="Q8" i="3"/>
  <c r="H9" i="3"/>
  <c r="I9" i="3"/>
  <c r="D9" i="3"/>
  <c r="E9" i="3" s="1"/>
  <c r="R9" i="3" s="1"/>
  <c r="L9" i="3"/>
  <c r="M9" i="3"/>
  <c r="Q9" i="3"/>
  <c r="H10" i="3"/>
  <c r="I10" i="3"/>
  <c r="D10" i="3"/>
  <c r="E10" i="3" s="1"/>
  <c r="R10" i="3" s="1"/>
  <c r="L10" i="3"/>
  <c r="M10" i="3"/>
  <c r="Q10" i="3"/>
  <c r="D11" i="3"/>
  <c r="E11" i="3"/>
  <c r="H11" i="3"/>
  <c r="I11" i="3" l="1"/>
  <c r="L11" i="3"/>
  <c r="M11" i="3"/>
  <c r="R11" i="3" s="1"/>
  <c r="Q11" i="3"/>
  <c r="H12" i="3"/>
  <c r="I12" i="3"/>
  <c r="D12" i="3"/>
  <c r="E12" i="3" s="1"/>
  <c r="R12" i="3" s="1"/>
  <c r="L12" i="3"/>
  <c r="M12" i="3"/>
  <c r="Q12" i="3"/>
  <c r="H13" i="3"/>
  <c r="I13" i="3"/>
  <c r="D13" i="3"/>
  <c r="E13" i="3" s="1"/>
  <c r="R13" i="3" s="1"/>
  <c r="L13" i="3"/>
  <c r="M13" i="3"/>
  <c r="Q13" i="3"/>
  <c r="H14" i="3"/>
  <c r="I14" i="3"/>
  <c r="D14" i="3"/>
  <c r="E14" i="3" s="1"/>
  <c r="R14" i="3" s="1"/>
  <c r="L14" i="3"/>
  <c r="M14" i="3"/>
  <c r="Q14" i="3"/>
  <c r="H15" i="3"/>
  <c r="I15" i="3"/>
  <c r="D15" i="3"/>
  <c r="E15" i="3" s="1"/>
  <c r="R15" i="3" s="1"/>
  <c r="L15" i="3"/>
  <c r="M15" i="3"/>
  <c r="Q15" i="3"/>
  <c r="H16" i="3"/>
  <c r="I16" i="3"/>
  <c r="D16" i="3"/>
  <c r="E16" i="3" s="1"/>
  <c r="R16" i="3" s="1"/>
  <c r="L16" i="3"/>
  <c r="M16" i="3"/>
  <c r="Q16" i="3"/>
  <c r="H17" i="3"/>
  <c r="I17" i="3"/>
  <c r="D17" i="3"/>
  <c r="E17" i="3" s="1"/>
  <c r="R17" i="3" s="1"/>
  <c r="L17" i="3"/>
  <c r="M17" i="3"/>
  <c r="Q17" i="3"/>
  <c r="H18" i="3"/>
  <c r="I18" i="3"/>
  <c r="D18" i="3"/>
  <c r="E18" i="3" s="1"/>
  <c r="R18" i="3" s="1"/>
  <c r="L18" i="3"/>
  <c r="M18" i="3"/>
  <c r="Q18" i="3"/>
  <c r="H19" i="3"/>
  <c r="I19" i="3"/>
  <c r="D19" i="3"/>
  <c r="E19" i="3" s="1"/>
  <c r="R19" i="3" s="1"/>
  <c r="L19" i="3"/>
  <c r="M19" i="3"/>
  <c r="Q19" i="3"/>
  <c r="H20" i="3"/>
  <c r="I20" i="3"/>
  <c r="D20" i="3"/>
  <c r="E20" i="3" s="1"/>
  <c r="R20" i="3" s="1"/>
  <c r="L20" i="3"/>
  <c r="M20" i="3"/>
  <c r="Q20" i="3"/>
  <c r="H21" i="3"/>
  <c r="I21" i="3"/>
  <c r="D21" i="3"/>
  <c r="E21" i="3" s="1"/>
  <c r="R21" i="3" s="1"/>
  <c r="L21" i="3"/>
  <c r="M21" i="3"/>
  <c r="Q21" i="3"/>
  <c r="H22" i="3"/>
  <c r="I22" i="3"/>
  <c r="D22" i="3"/>
  <c r="E22" i="3" s="1"/>
  <c r="R22" i="3" s="1"/>
  <c r="L22" i="3"/>
  <c r="M22" i="3"/>
  <c r="Q22" i="3"/>
  <c r="H23" i="3"/>
  <c r="I23" i="3"/>
  <c r="D23" i="3"/>
  <c r="E23" i="3" s="1"/>
  <c r="R23" i="3" s="1"/>
  <c r="L23" i="3"/>
  <c r="M23" i="3"/>
  <c r="Q23" i="3"/>
  <c r="H24" i="3"/>
  <c r="I24" i="3"/>
  <c r="D24" i="3"/>
  <c r="E24" i="3" s="1"/>
  <c r="R24" i="3" s="1"/>
  <c r="L24" i="3"/>
  <c r="M24" i="3"/>
  <c r="Q24" i="3"/>
  <c r="H25" i="3"/>
  <c r="I25" i="3"/>
  <c r="D25" i="3"/>
  <c r="E25" i="3" s="1"/>
  <c r="R25" i="3" s="1"/>
  <c r="L25" i="3"/>
  <c r="M25" i="3"/>
  <c r="Q25" i="3"/>
  <c r="H26" i="3"/>
  <c r="I26" i="3"/>
  <c r="D26" i="3"/>
  <c r="E26" i="3" s="1"/>
  <c r="R26" i="3" s="1"/>
  <c r="L26" i="3"/>
  <c r="M26" i="3"/>
  <c r="Q26" i="3"/>
  <c r="H27" i="3"/>
  <c r="I27" i="3"/>
  <c r="D27" i="3"/>
  <c r="E27" i="3" s="1"/>
  <c r="R27" i="3" s="1"/>
  <c r="L27" i="3"/>
  <c r="M27" i="3"/>
  <c r="Q27" i="3"/>
  <c r="H28" i="3"/>
  <c r="I28" i="3"/>
  <c r="D28" i="3"/>
  <c r="E28" i="3" s="1"/>
  <c r="R28" i="3" s="1"/>
  <c r="L28" i="3"/>
  <c r="M28" i="3"/>
  <c r="Q28" i="3"/>
  <c r="H29" i="3"/>
  <c r="I29" i="3"/>
  <c r="D29" i="3"/>
  <c r="E29" i="3" s="1"/>
  <c r="R29" i="3" s="1"/>
  <c r="L29" i="3"/>
  <c r="M29" i="3"/>
  <c r="Q29" i="3"/>
  <c r="H30" i="3"/>
  <c r="I30" i="3"/>
  <c r="D30" i="3"/>
  <c r="E30" i="3" s="1"/>
  <c r="R30" i="3" s="1"/>
  <c r="L30" i="3"/>
  <c r="M30" i="3"/>
  <c r="Q30" i="3"/>
  <c r="H31" i="3"/>
  <c r="I31" i="3"/>
  <c r="D31" i="3"/>
  <c r="E31" i="3" s="1"/>
  <c r="R31" i="3" s="1"/>
  <c r="L31" i="3"/>
  <c r="M31" i="3"/>
  <c r="Q31" i="3"/>
  <c r="H32" i="3"/>
  <c r="I32" i="3"/>
  <c r="D32" i="3"/>
  <c r="E32" i="3" s="1"/>
  <c r="R32" i="3" s="1"/>
  <c r="L32" i="3"/>
  <c r="M32" i="3"/>
  <c r="Q32" i="3"/>
  <c r="H33" i="3"/>
  <c r="I33" i="3"/>
  <c r="D33" i="3"/>
  <c r="E33" i="3" s="1"/>
  <c r="R33" i="3" s="1"/>
  <c r="L33" i="3"/>
  <c r="M33" i="3"/>
  <c r="Q33" i="3"/>
  <c r="H34" i="3"/>
  <c r="I34" i="3"/>
  <c r="D34" i="3"/>
  <c r="E34" i="3" s="1"/>
  <c r="R34" i="3" s="1"/>
  <c r="L34" i="3"/>
  <c r="M34" i="3"/>
  <c r="Q34" i="3"/>
  <c r="H35" i="3"/>
  <c r="I35" i="3"/>
  <c r="D35" i="3"/>
  <c r="E35" i="3" s="1"/>
  <c r="R35" i="3" s="1"/>
  <c r="L35" i="3"/>
  <c r="M35" i="3"/>
  <c r="Q35" i="3"/>
  <c r="H36" i="3"/>
  <c r="I36" i="3"/>
  <c r="D36" i="3"/>
  <c r="E36" i="3" s="1"/>
  <c r="R36" i="3" s="1"/>
  <c r="L36" i="3"/>
  <c r="M36" i="3"/>
  <c r="Q36" i="3"/>
  <c r="H37" i="3"/>
  <c r="I37" i="3"/>
  <c r="D37" i="3"/>
  <c r="E37" i="3" s="1"/>
  <c r="R37" i="3" s="1"/>
  <c r="L37" i="3"/>
  <c r="M37" i="3"/>
  <c r="Q37" i="3"/>
  <c r="H38" i="3"/>
  <c r="I38" i="3"/>
  <c r="D38" i="3"/>
  <c r="E38" i="3" s="1"/>
  <c r="R38" i="3" s="1"/>
  <c r="L38" i="3"/>
  <c r="M38" i="3"/>
  <c r="Q38" i="3"/>
  <c r="H39" i="3"/>
  <c r="I39" i="3"/>
  <c r="D39" i="3"/>
  <c r="E39" i="3" s="1"/>
  <c r="R39" i="3" s="1"/>
  <c r="L39" i="3"/>
  <c r="M39" i="3"/>
  <c r="Q39" i="3"/>
  <c r="H40" i="3"/>
  <c r="I40" i="3"/>
  <c r="D40" i="3"/>
  <c r="E40" i="3" s="1"/>
  <c r="R40" i="3" s="1"/>
  <c r="L40" i="3"/>
  <c r="M40" i="3"/>
  <c r="Q40" i="3"/>
  <c r="H41" i="3"/>
  <c r="I41" i="3"/>
  <c r="D41" i="3"/>
  <c r="E41" i="3" s="1"/>
  <c r="R41" i="3" s="1"/>
  <c r="L41" i="3"/>
  <c r="M41" i="3"/>
  <c r="Q41" i="3"/>
  <c r="H42" i="3"/>
  <c r="I42" i="3"/>
  <c r="D42" i="3"/>
  <c r="E42" i="3" s="1"/>
  <c r="R42" i="3" s="1"/>
  <c r="L42" i="3"/>
  <c r="M42" i="3"/>
  <c r="Q42" i="3"/>
  <c r="H43" i="3"/>
  <c r="I43" i="3"/>
  <c r="D43" i="3"/>
  <c r="E43" i="3" s="1"/>
  <c r="R43" i="3" s="1"/>
  <c r="L43" i="3"/>
  <c r="M43" i="3"/>
  <c r="Q43" i="3"/>
  <c r="D3" i="3"/>
  <c r="E3" i="3"/>
  <c r="H3" i="3"/>
  <c r="I3" i="3" s="1"/>
  <c r="L3" i="3"/>
  <c r="M3" i="3"/>
  <c r="Q3" i="3"/>
  <c r="V4" i="3"/>
  <c r="V5" i="3"/>
  <c r="V6" i="3"/>
  <c r="W6" i="3" s="1"/>
  <c r="V7" i="3"/>
  <c r="V8" i="3"/>
  <c r="V9" i="3"/>
  <c r="V10" i="3"/>
  <c r="W10" i="3" s="1"/>
  <c r="V11" i="3"/>
  <c r="V12" i="3"/>
  <c r="V13" i="3"/>
  <c r="V14" i="3"/>
  <c r="W14" i="3" s="1"/>
  <c r="V15" i="3"/>
  <c r="V16" i="3"/>
  <c r="V17" i="3"/>
  <c r="V18" i="3"/>
  <c r="W18" i="3" s="1"/>
  <c r="V19" i="3"/>
  <c r="V20" i="3"/>
  <c r="V21" i="3"/>
  <c r="V22" i="3"/>
  <c r="W22" i="3" s="1"/>
  <c r="V23" i="3"/>
  <c r="V24" i="3"/>
  <c r="V25" i="3"/>
  <c r="V26" i="3"/>
  <c r="W26" i="3" s="1"/>
  <c r="V27" i="3"/>
  <c r="V28" i="3"/>
  <c r="V29" i="3"/>
  <c r="V30" i="3"/>
  <c r="W30" i="3" s="1"/>
  <c r="V31" i="3"/>
  <c r="V32" i="3"/>
  <c r="V33" i="3"/>
  <c r="V34" i="3"/>
  <c r="W34" i="3" s="1"/>
  <c r="V35" i="3"/>
  <c r="V36" i="3"/>
  <c r="V37" i="3"/>
  <c r="V38" i="3"/>
  <c r="W38" i="3" s="1"/>
  <c r="V39" i="3"/>
  <c r="V40" i="3"/>
  <c r="V41" i="3"/>
  <c r="V42" i="3"/>
  <c r="W42" i="3" s="1"/>
  <c r="V43" i="3"/>
  <c r="V3" i="3"/>
  <c r="W4" i="3"/>
  <c r="W5" i="3"/>
  <c r="W7" i="3"/>
  <c r="W8" i="3"/>
  <c r="W9" i="3"/>
  <c r="W11" i="3"/>
  <c r="W12" i="3"/>
  <c r="W13" i="3"/>
  <c r="W15" i="3"/>
  <c r="W16" i="3"/>
  <c r="W17" i="3"/>
  <c r="W19" i="3"/>
  <c r="W20" i="3"/>
  <c r="W21" i="3"/>
  <c r="W23" i="3"/>
  <c r="W24" i="3"/>
  <c r="W25" i="3"/>
  <c r="W27" i="3"/>
  <c r="W28" i="3"/>
  <c r="W29" i="3"/>
  <c r="W31" i="3"/>
  <c r="W32" i="3"/>
  <c r="W33" i="3"/>
  <c r="W35" i="3"/>
  <c r="W36" i="3"/>
  <c r="W37" i="3"/>
  <c r="W39" i="3"/>
  <c r="W40" i="3"/>
  <c r="W41" i="3"/>
  <c r="W43" i="3"/>
  <c r="W3" i="3"/>
  <c r="R3" i="3" l="1"/>
  <c r="A4" i="3"/>
  <c r="A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<sst xmlns="http://schemas.openxmlformats.org/spreadsheetml/2006/main" count="1071" uniqueCount="257">
  <si>
    <t xml:space="preserve">No </t>
  </si>
  <si>
    <t xml:space="preserve">Pendidikan terakhir </t>
  </si>
  <si>
    <t>Penghasilan</t>
  </si>
  <si>
    <t>Jumlah Pestisida</t>
  </si>
  <si>
    <t>Anggota Kel DM</t>
  </si>
  <si>
    <t>Merokok</t>
  </si>
  <si>
    <t>Tingkat merokok</t>
  </si>
  <si>
    <t xml:space="preserve">Status Gizi </t>
  </si>
  <si>
    <t>Dono</t>
  </si>
  <si>
    <t>Bejo</t>
  </si>
  <si>
    <t>Runtah</t>
  </si>
  <si>
    <t>Yatini</t>
  </si>
  <si>
    <t>Asmaini</t>
  </si>
  <si>
    <t>Katiman</t>
  </si>
  <si>
    <t>Juariyah</t>
  </si>
  <si>
    <t>Sumadi</t>
  </si>
  <si>
    <t>Bardi</t>
  </si>
  <si>
    <t>Saimun</t>
  </si>
  <si>
    <t>Lastri</t>
  </si>
  <si>
    <t>Gino</t>
  </si>
  <si>
    <t>Tusiman</t>
  </si>
  <si>
    <t>Mira</t>
  </si>
  <si>
    <t>Sumari</t>
  </si>
  <si>
    <t>Sukoco</t>
  </si>
  <si>
    <t>Kamdi</t>
  </si>
  <si>
    <t>Katijah</t>
  </si>
  <si>
    <t>Muji</t>
  </si>
  <si>
    <t>Mariam</t>
  </si>
  <si>
    <t>Darip</t>
  </si>
  <si>
    <t>Kuswari</t>
  </si>
  <si>
    <t>Prastio</t>
  </si>
  <si>
    <t>Manto</t>
  </si>
  <si>
    <t>Slamet</t>
  </si>
  <si>
    <t>Arip</t>
  </si>
  <si>
    <t>Sugi</t>
  </si>
  <si>
    <t>Basuki</t>
  </si>
  <si>
    <t>Johan</t>
  </si>
  <si>
    <t>Dalinem</t>
  </si>
  <si>
    <t>Trisnoto</t>
  </si>
  <si>
    <t>Surahman</t>
  </si>
  <si>
    <t>Suprono</t>
  </si>
  <si>
    <t>Kemi</t>
  </si>
  <si>
    <t>Muhardi</t>
  </si>
  <si>
    <t>Muharto</t>
  </si>
  <si>
    <t>Sudarwanto</t>
  </si>
  <si>
    <t>Kasdi</t>
  </si>
  <si>
    <t>Rudi</t>
  </si>
  <si>
    <t>Sungkowo</t>
  </si>
  <si>
    <t>Edi</t>
  </si>
  <si>
    <t>SMA</t>
  </si>
  <si>
    <t>SMP</t>
  </si>
  <si>
    <t>SD</t>
  </si>
  <si>
    <t>Ya</t>
  </si>
  <si>
    <t>-</t>
  </si>
  <si>
    <t>Ibu</t>
  </si>
  <si>
    <t>Istri</t>
  </si>
  <si>
    <t>Tidak</t>
  </si>
  <si>
    <t>Sedang</t>
  </si>
  <si>
    <t>Berat</t>
  </si>
  <si>
    <t>120/80</t>
  </si>
  <si>
    <t>140/90</t>
  </si>
  <si>
    <t>150/100</t>
  </si>
  <si>
    <t>130/90</t>
  </si>
  <si>
    <t>120/90</t>
  </si>
  <si>
    <t>150/90</t>
  </si>
  <si>
    <t>130/80</t>
  </si>
  <si>
    <t>140/100</t>
  </si>
  <si>
    <t>130/100</t>
  </si>
  <si>
    <t>160/100</t>
  </si>
  <si>
    <t>130/70</t>
  </si>
  <si>
    <t>140/70</t>
  </si>
  <si>
    <t>150/70</t>
  </si>
  <si>
    <t>160/70</t>
  </si>
  <si>
    <t>130/50</t>
  </si>
  <si>
    <t>110/80</t>
  </si>
  <si>
    <t>Normal</t>
  </si>
  <si>
    <t>Overweight</t>
  </si>
  <si>
    <t>Underweight</t>
  </si>
  <si>
    <t xml:space="preserve">Pengetahuan  DM </t>
  </si>
  <si>
    <t>Umur (th)</t>
  </si>
  <si>
    <t>NO</t>
  </si>
  <si>
    <t>JUMLAH JAWABAN BENAR</t>
  </si>
  <si>
    <t>HASIL</t>
  </si>
  <si>
    <t>1. buruk : 29-57</t>
  </si>
  <si>
    <t>2. sedang : 58-86</t>
  </si>
  <si>
    <t>3. baik 87-116</t>
  </si>
  <si>
    <t>Buruk</t>
  </si>
  <si>
    <t>Kategori</t>
  </si>
  <si>
    <t>hari aktivitas berat</t>
  </si>
  <si>
    <t>lamanya aktivitas berat</t>
  </si>
  <si>
    <t>hari aktivitas sedang</t>
  </si>
  <si>
    <t>lamanya aktivitas sedang</t>
  </si>
  <si>
    <t>hari lama jalan</t>
  </si>
  <si>
    <t>lamanya jalan</t>
  </si>
  <si>
    <t>menit x hari</t>
  </si>
  <si>
    <t>lama duduk (menit)</t>
  </si>
  <si>
    <t>lama duduk (jam)</t>
  </si>
  <si>
    <t>JUMLAH JAM / hari</t>
  </si>
  <si>
    <t>sisa  waktu kegiatan / hari</t>
  </si>
  <si>
    <t>Tinggi</t>
  </si>
  <si>
    <t>*3 METs</t>
  </si>
  <si>
    <t>*3,3 METs</t>
  </si>
  <si>
    <t>*4 METs</t>
  </si>
  <si>
    <t>*8 METs</t>
  </si>
  <si>
    <t>hari kerja (7)</t>
  </si>
  <si>
    <t xml:space="preserve">Total METs </t>
  </si>
  <si>
    <t>Aktivitas Fisik</t>
  </si>
  <si>
    <t xml:space="preserve">Masa Kerja </t>
  </si>
  <si>
    <t xml:space="preserve">Tekanan Darah </t>
  </si>
  <si>
    <t>P</t>
  </si>
  <si>
    <t>Total METs * hari</t>
  </si>
  <si>
    <t>Total METs tanpa hari duduk</t>
  </si>
  <si>
    <t>OK</t>
  </si>
  <si>
    <t>NASI</t>
  </si>
  <si>
    <t>Hari</t>
  </si>
  <si>
    <t>Minggu</t>
  </si>
  <si>
    <t>Bulan</t>
  </si>
  <si>
    <t>Frekuensi Makan</t>
  </si>
  <si>
    <t>Lauk Hewani</t>
  </si>
  <si>
    <t>Lauk Nabati</t>
  </si>
  <si>
    <t>Sayuran</t>
  </si>
  <si>
    <t>Buah</t>
  </si>
  <si>
    <t>Nama</t>
  </si>
  <si>
    <t>Lama DM (tahun)</t>
  </si>
  <si>
    <t>ibu</t>
  </si>
  <si>
    <t>baik</t>
  </si>
  <si>
    <t>110/70</t>
  </si>
  <si>
    <t>Baik</t>
  </si>
  <si>
    <t xml:space="preserve">normal </t>
  </si>
  <si>
    <t xml:space="preserve">bapak </t>
  </si>
  <si>
    <t xml:space="preserve">tidak </t>
  </si>
  <si>
    <t>26,287,5</t>
  </si>
  <si>
    <t>Universitas</t>
  </si>
  <si>
    <t xml:space="preserve">Normal </t>
  </si>
  <si>
    <t>100/70</t>
  </si>
  <si>
    <t xml:space="preserve">universitas </t>
  </si>
  <si>
    <t xml:space="preserve">Bapak </t>
  </si>
  <si>
    <t xml:space="preserve">Tidak </t>
  </si>
  <si>
    <t>normal</t>
  </si>
  <si>
    <t>ringan</t>
  </si>
  <si>
    <t>ayah</t>
  </si>
  <si>
    <t>tidak</t>
  </si>
  <si>
    <t xml:space="preserve">obes I </t>
  </si>
  <si>
    <t>147/90</t>
  </si>
  <si>
    <t>bapak, ibu</t>
  </si>
  <si>
    <t>140/80</t>
  </si>
  <si>
    <t>sedang</t>
  </si>
  <si>
    <t>obes II</t>
  </si>
  <si>
    <t xml:space="preserve">130/80 </t>
  </si>
  <si>
    <t>obes I</t>
  </si>
  <si>
    <t>PT</t>
  </si>
  <si>
    <t xml:space="preserve">ayah </t>
  </si>
  <si>
    <t xml:space="preserve">110/80 </t>
  </si>
  <si>
    <t>tidak ada</t>
  </si>
  <si>
    <t xml:space="preserve">SMP </t>
  </si>
  <si>
    <t>Tidak Sekolah</t>
  </si>
  <si>
    <t xml:space="preserve">120/80 </t>
  </si>
  <si>
    <t xml:space="preserve">140/90 </t>
  </si>
  <si>
    <t xml:space="preserve">Status DM </t>
  </si>
  <si>
    <t>rendah</t>
  </si>
  <si>
    <t>tibu</t>
  </si>
  <si>
    <t>150/80</t>
  </si>
  <si>
    <t>tidak merokok</t>
  </si>
  <si>
    <t>Inisial</t>
  </si>
  <si>
    <t xml:space="preserve">jenis pestisida </t>
  </si>
  <si>
    <t>Don</t>
  </si>
  <si>
    <t>Bej</t>
  </si>
  <si>
    <t>Rth</t>
  </si>
  <si>
    <t>Yat</t>
  </si>
  <si>
    <t>Asm</t>
  </si>
  <si>
    <t>kat</t>
  </si>
  <si>
    <t>Jua</t>
  </si>
  <si>
    <t>Sum</t>
  </si>
  <si>
    <t>Bar</t>
  </si>
  <si>
    <t>Sai</t>
  </si>
  <si>
    <t>Las</t>
  </si>
  <si>
    <t>Gin</t>
  </si>
  <si>
    <t>Tus</t>
  </si>
  <si>
    <t>Mir</t>
  </si>
  <si>
    <t>Suk</t>
  </si>
  <si>
    <t>Kam</t>
  </si>
  <si>
    <t>Ktj</t>
  </si>
  <si>
    <t>Muj</t>
  </si>
  <si>
    <t>mar</t>
  </si>
  <si>
    <t>dar</t>
  </si>
  <si>
    <t>kus</t>
  </si>
  <si>
    <t>prs</t>
  </si>
  <si>
    <t>man</t>
  </si>
  <si>
    <t>slm</t>
  </si>
  <si>
    <t>arp</t>
  </si>
  <si>
    <t>sug</t>
  </si>
  <si>
    <t>bas</t>
  </si>
  <si>
    <t>joh</t>
  </si>
  <si>
    <t>dal</t>
  </si>
  <si>
    <t>tri</t>
  </si>
  <si>
    <t>sur</t>
  </si>
  <si>
    <t>sup</t>
  </si>
  <si>
    <t>kem</t>
  </si>
  <si>
    <t>muh</t>
  </si>
  <si>
    <t>mht</t>
  </si>
  <si>
    <t>sdw</t>
  </si>
  <si>
    <t>kas</t>
  </si>
  <si>
    <t>rdi</t>
  </si>
  <si>
    <t>sgk</t>
  </si>
  <si>
    <t>ed</t>
  </si>
  <si>
    <t>asf</t>
  </si>
  <si>
    <t>skr</t>
  </si>
  <si>
    <t>sra</t>
  </si>
  <si>
    <t>rom</t>
  </si>
  <si>
    <t>tbk</t>
  </si>
  <si>
    <t>smr</t>
  </si>
  <si>
    <t>msh</t>
  </si>
  <si>
    <t>bai</t>
  </si>
  <si>
    <t>suc</t>
  </si>
  <si>
    <t>mys</t>
  </si>
  <si>
    <t>mis</t>
  </si>
  <si>
    <t>ekp</t>
  </si>
  <si>
    <t>mul</t>
  </si>
  <si>
    <t>hus</t>
  </si>
  <si>
    <t>pos</t>
  </si>
  <si>
    <t>rat</t>
  </si>
  <si>
    <t>yus</t>
  </si>
  <si>
    <t>ars</t>
  </si>
  <si>
    <t>smt</t>
  </si>
  <si>
    <t>bsn</t>
  </si>
  <si>
    <t>pet</t>
  </si>
  <si>
    <t>nrbt</t>
  </si>
  <si>
    <t>sar</t>
  </si>
  <si>
    <t>har</t>
  </si>
  <si>
    <t>suw</t>
  </si>
  <si>
    <t>pur</t>
  </si>
  <si>
    <t>rab</t>
  </si>
  <si>
    <t>zab</t>
  </si>
  <si>
    <t>hrb</t>
  </si>
  <si>
    <t>sum</t>
  </si>
  <si>
    <t>nyt</t>
  </si>
  <si>
    <t>stf</t>
  </si>
  <si>
    <t>pon</t>
  </si>
  <si>
    <t>her</t>
  </si>
  <si>
    <t>ups</t>
  </si>
  <si>
    <t>ikn</t>
  </si>
  <si>
    <t>hua</t>
  </si>
  <si>
    <t>kod pendidikan 1=rendah (SD-SMP); tinggi = SMA keatas</t>
  </si>
  <si>
    <t>koding_masa kerja 1=&gt;= 5 th; 2=&lt; 5 th</t>
  </si>
  <si>
    <t>koding_pestisida 1&gt;=1 jenis; 2 1 jenis</t>
  </si>
  <si>
    <t xml:space="preserve">koding DM 1=DM; 2=tidak DM </t>
  </si>
  <si>
    <t>koding r/keluarga 1=ada riwayat; 2=tdk ada riwayat</t>
  </si>
  <si>
    <t>koding merokok 1= merokok; 2= tidak merokok</t>
  </si>
  <si>
    <t xml:space="preserve">koding st gzi 1=overweight; 2= normal </t>
  </si>
  <si>
    <t>koding TD 1=Hipertensi; 2= normal</t>
  </si>
  <si>
    <t>koding pengetahuan DM 1=kurang; 2= baik</t>
  </si>
  <si>
    <t>koding_fisik 1= rendah; 2= tinggi</t>
  </si>
  <si>
    <t>koding_jenis pest 1= organochlorine, 2= organofsfat-karbamat</t>
  </si>
  <si>
    <t>lama semprot 1=&gt;=4 jam; 2=&lt; 4jam</t>
  </si>
  <si>
    <t>frek-semprot 1=&gt;=2 kali /mgg; 2=&lt; 2 kali/mgg</t>
  </si>
  <si>
    <t>PH 1= kurang baik; 2= baik</t>
  </si>
  <si>
    <t>APD 1=kurang baik; 2=baik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</si>
</sst>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charset val="1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0" fillId="3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0" fontId="0" fillId="5" borderId="1" xfId="0" applyFill="1" applyBorder="1" applyAlignment="1">
      <alignment horizontal="center" vertical="center" wrapText="1"/>
    </xf>
    <xf numFmtId="0" fontId="0" fillId="5" borderId="0" xfId="0" applyFill="1"/>
    <xf numFmtId="0" fontId="0" fillId="6" borderId="1" xfId="0" applyFill="1" applyBorder="1" applyAlignment="1">
      <alignment horizontal="center" vertical="center" wrapText="1"/>
    </xf>
    <xf numFmtId="0" fontId="0" fillId="6" borderId="0" xfId="0" applyFill="1"/>
    <xf numFmtId="0" fontId="0" fillId="7" borderId="1" xfId="0" applyFill="1" applyBorder="1" applyAlignment="1">
      <alignment horizontal="center" vertical="center" wrapText="1"/>
    </xf>
    <xf numFmtId="0" fontId="0" fillId="7" borderId="0" xfId="0" applyFill="1"/>
    <xf numFmtId="0" fontId="0" fillId="4" borderId="1" xfId="0" quotePrefix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17" borderId="1" xfId="0" applyNumberFormat="1" applyFont="1" applyFill="1" applyBorder="1" applyAlignment="1">
      <alignment horizontal="center" vertical="center"/>
    </xf>
    <xf numFmtId="3" fontId="3" fillId="17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3" fillId="0" borderId="4" xfId="0" applyFont="1" applyBorder="1"/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"/>
  <sheetViews>
    <sheetView tabSelected="1" workbookViewId="0">
      <pane xSplit="2" ySplit="3" topLeftCell="G4" activePane="bottomRight" state="frozen"/>
      <selection pane="topRight" activeCell="C1" sqref="C1"/>
      <selection pane="bottomLeft" activeCell="A5" sqref="A5"/>
      <selection pane="bottomRight" activeCell="AE2" sqref="AE2:AE3"/>
    </sheetView>
  </sheetViews>
  <sheetFormatPr defaultColWidth="9.1015625" defaultRowHeight="14.1" x14ac:dyDescent="0.5"/>
  <cols>
    <col min="1" max="1" width="3.83984375" style="29" customWidth="1"/>
    <col min="2" max="2" width="15.41796875" style="29" customWidth="1"/>
    <col min="3" max="3" width="8.734375" style="29" customWidth="1"/>
    <col min="4" max="4" width="12" style="29" customWidth="1"/>
    <col min="5" max="5" width="12" style="44" customWidth="1"/>
    <col min="6" max="7" width="8.734375" style="46" customWidth="1"/>
    <col min="8" max="8" width="15.41796875" style="46" customWidth="1"/>
    <col min="9" max="9" width="9.1015625" style="29" customWidth="1"/>
    <col min="10" max="12" width="9.1015625" style="44" customWidth="1"/>
    <col min="13" max="15" width="8.734375" style="46" customWidth="1"/>
    <col min="16" max="16" width="9.83984375" style="29" customWidth="1"/>
    <col min="17" max="17" width="9.83984375" style="44" customWidth="1"/>
    <col min="18" max="18" width="11.5234375" style="29" customWidth="1"/>
    <col min="19" max="20" width="13.578125" style="46" customWidth="1"/>
    <col min="21" max="21" width="9.83984375" style="29" customWidth="1"/>
    <col min="22" max="22" width="9.83984375" style="44" customWidth="1"/>
    <col min="23" max="24" width="12.47265625" style="26" customWidth="1"/>
    <col min="25" max="27" width="11.83984375" style="26" customWidth="1"/>
    <col min="28" max="28" width="9.1015625" style="29"/>
    <col min="29" max="29" width="9.1015625" style="44"/>
    <col min="30" max="16384" width="9.1015625" style="29"/>
  </cols>
  <sheetData>
    <row r="1" spans="1:33" x14ac:dyDescent="0.5">
      <c r="AC1" s="88" t="s">
        <v>252</v>
      </c>
    </row>
    <row r="2" spans="1:33" s="41" customFormat="1" ht="15" customHeight="1" x14ac:dyDescent="0.45">
      <c r="A2" s="69" t="s">
        <v>0</v>
      </c>
      <c r="B2" s="69" t="s">
        <v>163</v>
      </c>
      <c r="C2" s="69" t="s">
        <v>79</v>
      </c>
      <c r="D2" s="69" t="s">
        <v>1</v>
      </c>
      <c r="E2" s="74" t="s">
        <v>242</v>
      </c>
      <c r="F2" s="69" t="s">
        <v>107</v>
      </c>
      <c r="G2" s="74" t="s">
        <v>243</v>
      </c>
      <c r="H2" s="69" t="s">
        <v>2</v>
      </c>
      <c r="I2" s="69" t="s">
        <v>3</v>
      </c>
      <c r="J2" s="74" t="s">
        <v>244</v>
      </c>
      <c r="K2" s="47"/>
      <c r="L2" s="74" t="s">
        <v>245</v>
      </c>
      <c r="M2" s="69" t="s">
        <v>123</v>
      </c>
      <c r="N2" s="69" t="s">
        <v>4</v>
      </c>
      <c r="O2" s="74" t="s">
        <v>246</v>
      </c>
      <c r="P2" s="69" t="s">
        <v>5</v>
      </c>
      <c r="Q2" s="74" t="s">
        <v>247</v>
      </c>
      <c r="R2" s="74" t="s">
        <v>6</v>
      </c>
      <c r="S2" s="74" t="s">
        <v>7</v>
      </c>
      <c r="T2" s="74" t="s">
        <v>248</v>
      </c>
      <c r="U2" s="74" t="s">
        <v>108</v>
      </c>
      <c r="V2" s="74" t="s">
        <v>249</v>
      </c>
      <c r="W2" s="69" t="s">
        <v>78</v>
      </c>
      <c r="X2" s="74" t="s">
        <v>250</v>
      </c>
      <c r="Y2" s="70" t="s">
        <v>106</v>
      </c>
      <c r="Z2" s="71"/>
      <c r="AA2" s="87" t="s">
        <v>251</v>
      </c>
      <c r="AC2" s="88"/>
      <c r="AD2" s="89" t="s">
        <v>253</v>
      </c>
      <c r="AE2" s="89" t="s">
        <v>254</v>
      </c>
      <c r="AF2" s="89" t="s">
        <v>255</v>
      </c>
      <c r="AG2" s="89" t="s">
        <v>256</v>
      </c>
    </row>
    <row r="3" spans="1:33" s="42" customFormat="1" ht="45" customHeight="1" x14ac:dyDescent="0.55000000000000004">
      <c r="A3" s="69"/>
      <c r="B3" s="69"/>
      <c r="C3" s="69"/>
      <c r="D3" s="69"/>
      <c r="E3" s="75"/>
      <c r="F3" s="69"/>
      <c r="G3" s="75"/>
      <c r="H3" s="69"/>
      <c r="I3" s="69"/>
      <c r="J3" s="75"/>
      <c r="K3" s="47" t="s">
        <v>158</v>
      </c>
      <c r="L3" s="75"/>
      <c r="M3" s="69"/>
      <c r="N3" s="69"/>
      <c r="O3" s="75"/>
      <c r="P3" s="69"/>
      <c r="Q3" s="75"/>
      <c r="R3" s="75"/>
      <c r="S3" s="75"/>
      <c r="T3" s="75"/>
      <c r="U3" s="75"/>
      <c r="V3" s="75"/>
      <c r="W3" s="69"/>
      <c r="X3" s="75"/>
      <c r="Y3" s="72"/>
      <c r="Z3" s="73"/>
      <c r="AA3" s="87"/>
      <c r="AB3" s="42" t="s">
        <v>164</v>
      </c>
      <c r="AC3" s="88"/>
      <c r="AD3" s="89"/>
      <c r="AE3" s="89"/>
      <c r="AF3" s="89"/>
      <c r="AG3" s="89"/>
    </row>
    <row r="4" spans="1:33" x14ac:dyDescent="0.5">
      <c r="A4" s="24">
        <v>1</v>
      </c>
      <c r="B4" s="30" t="s">
        <v>165</v>
      </c>
      <c r="C4" s="24">
        <v>54</v>
      </c>
      <c r="D4" s="24" t="s">
        <v>49</v>
      </c>
      <c r="E4" s="43"/>
      <c r="F4" s="43">
        <v>32</v>
      </c>
      <c r="G4" s="43">
        <v>1</v>
      </c>
      <c r="H4" s="52">
        <v>1500000</v>
      </c>
      <c r="I4" s="24">
        <v>2</v>
      </c>
      <c r="J4" s="43"/>
      <c r="K4" s="43" t="s">
        <v>137</v>
      </c>
      <c r="L4" s="43"/>
      <c r="M4" s="43" t="s">
        <v>53</v>
      </c>
      <c r="N4" s="43" t="s">
        <v>53</v>
      </c>
      <c r="O4" s="43"/>
      <c r="P4" s="24" t="s">
        <v>56</v>
      </c>
      <c r="Q4" s="43"/>
      <c r="R4" s="24" t="s">
        <v>162</v>
      </c>
      <c r="S4" s="43" t="s">
        <v>75</v>
      </c>
      <c r="T4" s="43">
        <v>2</v>
      </c>
      <c r="U4" s="24" t="s">
        <v>59</v>
      </c>
      <c r="V4" s="43">
        <v>2</v>
      </c>
      <c r="W4" s="24" t="s">
        <v>57</v>
      </c>
      <c r="X4" s="43">
        <v>2</v>
      </c>
      <c r="Y4" s="24">
        <v>25020</v>
      </c>
      <c r="Z4" s="22" t="s">
        <v>99</v>
      </c>
      <c r="AA4" s="86">
        <v>2</v>
      </c>
      <c r="AB4" s="29">
        <v>2</v>
      </c>
      <c r="AC4" s="44">
        <v>2</v>
      </c>
      <c r="AD4" s="29">
        <v>1</v>
      </c>
      <c r="AE4" s="29">
        <v>2</v>
      </c>
      <c r="AF4" s="29">
        <v>1</v>
      </c>
      <c r="AG4" s="29">
        <v>1</v>
      </c>
    </row>
    <row r="5" spans="1:33" x14ac:dyDescent="0.5">
      <c r="A5" s="24">
        <f>SUM(A4+1)</f>
        <v>2</v>
      </c>
      <c r="B5" s="30" t="s">
        <v>166</v>
      </c>
      <c r="C5" s="24">
        <v>70</v>
      </c>
      <c r="D5" s="24" t="s">
        <v>49</v>
      </c>
      <c r="E5" s="43"/>
      <c r="F5" s="43">
        <v>50</v>
      </c>
      <c r="G5" s="43">
        <v>1</v>
      </c>
      <c r="H5" s="52">
        <v>3000000</v>
      </c>
      <c r="I5" s="24">
        <v>2</v>
      </c>
      <c r="J5" s="43"/>
      <c r="K5" s="43" t="s">
        <v>137</v>
      </c>
      <c r="L5" s="43"/>
      <c r="M5" s="43" t="s">
        <v>53</v>
      </c>
      <c r="N5" s="43" t="s">
        <v>53</v>
      </c>
      <c r="O5" s="43"/>
      <c r="P5" s="24" t="s">
        <v>56</v>
      </c>
      <c r="Q5" s="43"/>
      <c r="R5" s="24" t="s">
        <v>162</v>
      </c>
      <c r="S5" s="43" t="s">
        <v>75</v>
      </c>
      <c r="T5" s="43">
        <v>2</v>
      </c>
      <c r="U5" s="24" t="s">
        <v>59</v>
      </c>
      <c r="V5" s="43">
        <v>2</v>
      </c>
      <c r="W5" s="24" t="s">
        <v>57</v>
      </c>
      <c r="X5" s="43">
        <v>2</v>
      </c>
      <c r="Y5" s="24">
        <v>8448</v>
      </c>
      <c r="Z5" s="22" t="s">
        <v>99</v>
      </c>
      <c r="AA5" s="86">
        <v>2</v>
      </c>
      <c r="AB5" s="29">
        <v>2</v>
      </c>
      <c r="AC5" s="44">
        <v>2</v>
      </c>
      <c r="AD5" s="29">
        <v>1</v>
      </c>
      <c r="AE5" s="29">
        <v>1</v>
      </c>
      <c r="AF5" s="29">
        <v>1</v>
      </c>
      <c r="AG5" s="29">
        <v>2</v>
      </c>
    </row>
    <row r="6" spans="1:33" x14ac:dyDescent="0.5">
      <c r="A6" s="24">
        <f t="shared" ref="A6:A44" si="0">SUM(A5+1)</f>
        <v>3</v>
      </c>
      <c r="B6" s="30" t="s">
        <v>167</v>
      </c>
      <c r="C6" s="24">
        <v>52</v>
      </c>
      <c r="D6" s="24" t="s">
        <v>50</v>
      </c>
      <c r="E6" s="43"/>
      <c r="F6" s="43">
        <v>35</v>
      </c>
      <c r="G6" s="43">
        <v>1</v>
      </c>
      <c r="H6" s="52">
        <v>4500000</v>
      </c>
      <c r="I6" s="24">
        <v>2</v>
      </c>
      <c r="J6" s="43"/>
      <c r="K6" s="43" t="s">
        <v>137</v>
      </c>
      <c r="L6" s="43"/>
      <c r="M6" s="43" t="s">
        <v>53</v>
      </c>
      <c r="N6" s="43" t="s">
        <v>53</v>
      </c>
      <c r="O6" s="43"/>
      <c r="P6" s="24" t="s">
        <v>56</v>
      </c>
      <c r="Q6" s="43"/>
      <c r="R6" s="43" t="s">
        <v>162</v>
      </c>
      <c r="S6" s="43" t="s">
        <v>76</v>
      </c>
      <c r="T6" s="43">
        <v>1</v>
      </c>
      <c r="U6" s="24" t="s">
        <v>60</v>
      </c>
      <c r="V6" s="43">
        <v>1</v>
      </c>
      <c r="W6" s="24" t="s">
        <v>86</v>
      </c>
      <c r="X6" s="43">
        <v>1</v>
      </c>
      <c r="Y6" s="24">
        <v>5868</v>
      </c>
      <c r="Z6" s="22" t="s">
        <v>99</v>
      </c>
      <c r="AA6" s="86">
        <v>2</v>
      </c>
      <c r="AB6" s="29">
        <v>2</v>
      </c>
      <c r="AC6" s="44">
        <v>2</v>
      </c>
      <c r="AD6" s="29">
        <v>1</v>
      </c>
      <c r="AE6" s="29">
        <v>2</v>
      </c>
      <c r="AF6" s="29">
        <v>2</v>
      </c>
      <c r="AG6" s="29">
        <v>1</v>
      </c>
    </row>
    <row r="7" spans="1:33" x14ac:dyDescent="0.5">
      <c r="A7" s="24">
        <f t="shared" si="0"/>
        <v>4</v>
      </c>
      <c r="B7" s="30" t="s">
        <v>168</v>
      </c>
      <c r="C7" s="24">
        <v>65</v>
      </c>
      <c r="D7" s="24" t="s">
        <v>51</v>
      </c>
      <c r="E7" s="43"/>
      <c r="F7" s="43">
        <v>40</v>
      </c>
      <c r="G7" s="43">
        <v>1</v>
      </c>
      <c r="H7" s="52">
        <v>4500000</v>
      </c>
      <c r="I7" s="24">
        <v>2</v>
      </c>
      <c r="J7" s="43"/>
      <c r="K7" s="43" t="s">
        <v>137</v>
      </c>
      <c r="L7" s="43"/>
      <c r="M7" s="43" t="s">
        <v>53</v>
      </c>
      <c r="N7" s="43" t="s">
        <v>53</v>
      </c>
      <c r="O7" s="43"/>
      <c r="P7" s="24" t="s">
        <v>56</v>
      </c>
      <c r="Q7" s="43"/>
      <c r="R7" s="43" t="s">
        <v>162</v>
      </c>
      <c r="S7" s="43" t="s">
        <v>75</v>
      </c>
      <c r="T7" s="43">
        <v>2</v>
      </c>
      <c r="U7" s="24" t="s">
        <v>61</v>
      </c>
      <c r="V7" s="43">
        <v>1</v>
      </c>
      <c r="W7" s="24" t="s">
        <v>86</v>
      </c>
      <c r="X7" s="43">
        <v>1</v>
      </c>
      <c r="Y7" s="24">
        <v>19416</v>
      </c>
      <c r="Z7" s="22" t="s">
        <v>99</v>
      </c>
      <c r="AA7" s="86">
        <v>2</v>
      </c>
      <c r="AB7" s="29">
        <v>2</v>
      </c>
      <c r="AC7" s="44">
        <v>2</v>
      </c>
      <c r="AD7" s="29">
        <v>1</v>
      </c>
      <c r="AE7" s="29">
        <v>2</v>
      </c>
      <c r="AF7" s="29">
        <v>1</v>
      </c>
      <c r="AG7" s="29">
        <v>2</v>
      </c>
    </row>
    <row r="8" spans="1:33" x14ac:dyDescent="0.5">
      <c r="A8" s="24">
        <f t="shared" si="0"/>
        <v>5</v>
      </c>
      <c r="B8" s="30" t="s">
        <v>169</v>
      </c>
      <c r="C8" s="24">
        <v>54</v>
      </c>
      <c r="D8" s="24" t="s">
        <v>50</v>
      </c>
      <c r="E8" s="43"/>
      <c r="F8" s="43">
        <v>30</v>
      </c>
      <c r="G8" s="43">
        <v>1</v>
      </c>
      <c r="H8" s="52">
        <v>1500000</v>
      </c>
      <c r="I8" s="24">
        <v>1</v>
      </c>
      <c r="J8" s="43"/>
      <c r="K8" s="43" t="s">
        <v>137</v>
      </c>
      <c r="L8" s="43"/>
      <c r="M8" s="43" t="s">
        <v>53</v>
      </c>
      <c r="N8" s="43" t="s">
        <v>53</v>
      </c>
      <c r="O8" s="43"/>
      <c r="P8" s="24" t="s">
        <v>56</v>
      </c>
      <c r="Q8" s="43"/>
      <c r="R8" s="43" t="s">
        <v>162</v>
      </c>
      <c r="S8" s="43" t="s">
        <v>75</v>
      </c>
      <c r="T8" s="43">
        <v>2</v>
      </c>
      <c r="U8" s="24" t="s">
        <v>60</v>
      </c>
      <c r="V8" s="43">
        <v>1</v>
      </c>
      <c r="W8" s="24" t="s">
        <v>86</v>
      </c>
      <c r="X8" s="43">
        <v>1</v>
      </c>
      <c r="Y8" s="24">
        <v>4848</v>
      </c>
      <c r="Z8" s="22" t="s">
        <v>99</v>
      </c>
      <c r="AA8" s="86">
        <v>2</v>
      </c>
      <c r="AB8" s="29">
        <v>2</v>
      </c>
      <c r="AC8" s="44">
        <v>2</v>
      </c>
      <c r="AD8" s="29">
        <v>2</v>
      </c>
      <c r="AE8" s="29">
        <v>2</v>
      </c>
      <c r="AF8" s="29">
        <v>2</v>
      </c>
      <c r="AG8" s="29">
        <v>1</v>
      </c>
    </row>
    <row r="9" spans="1:33" x14ac:dyDescent="0.5">
      <c r="A9" s="24">
        <f t="shared" si="0"/>
        <v>6</v>
      </c>
      <c r="B9" s="30" t="s">
        <v>170</v>
      </c>
      <c r="C9" s="24">
        <v>60</v>
      </c>
      <c r="D9" s="24" t="s">
        <v>51</v>
      </c>
      <c r="E9" s="43"/>
      <c r="F9" s="43">
        <v>40</v>
      </c>
      <c r="G9" s="43">
        <v>1</v>
      </c>
      <c r="H9" s="52">
        <v>1500000</v>
      </c>
      <c r="I9" s="24">
        <v>1</v>
      </c>
      <c r="J9" s="43"/>
      <c r="K9" s="43" t="s">
        <v>137</v>
      </c>
      <c r="L9" s="43"/>
      <c r="M9" s="43" t="s">
        <v>53</v>
      </c>
      <c r="N9" s="43" t="s">
        <v>53</v>
      </c>
      <c r="O9" s="43"/>
      <c r="P9" s="24" t="s">
        <v>52</v>
      </c>
      <c r="Q9" s="43"/>
      <c r="R9" s="24" t="s">
        <v>57</v>
      </c>
      <c r="S9" s="43" t="s">
        <v>76</v>
      </c>
      <c r="T9" s="43">
        <v>1</v>
      </c>
      <c r="U9" s="24" t="s">
        <v>62</v>
      </c>
      <c r="V9" s="43">
        <v>1</v>
      </c>
      <c r="W9" s="24" t="s">
        <v>86</v>
      </c>
      <c r="X9" s="43">
        <v>1</v>
      </c>
      <c r="Y9" s="24">
        <v>20946</v>
      </c>
      <c r="Z9" s="22" t="s">
        <v>99</v>
      </c>
      <c r="AA9" s="86">
        <v>2</v>
      </c>
      <c r="AB9" s="29">
        <v>2</v>
      </c>
      <c r="AC9" s="44">
        <v>2</v>
      </c>
      <c r="AD9" s="29">
        <v>1</v>
      </c>
      <c r="AE9" s="29">
        <v>2</v>
      </c>
      <c r="AF9" s="29">
        <v>1</v>
      </c>
      <c r="AG9" s="29">
        <v>2</v>
      </c>
    </row>
    <row r="10" spans="1:33" x14ac:dyDescent="0.5">
      <c r="A10" s="24">
        <f t="shared" si="0"/>
        <v>7</v>
      </c>
      <c r="B10" s="30" t="s">
        <v>171</v>
      </c>
      <c r="C10" s="24">
        <v>65</v>
      </c>
      <c r="D10" s="24" t="s">
        <v>51</v>
      </c>
      <c r="E10" s="43"/>
      <c r="F10" s="43">
        <v>37</v>
      </c>
      <c r="G10" s="43">
        <v>1</v>
      </c>
      <c r="H10" s="52">
        <v>1500000</v>
      </c>
      <c r="I10" s="24">
        <v>1</v>
      </c>
      <c r="J10" s="43"/>
      <c r="K10" s="43" t="s">
        <v>137</v>
      </c>
      <c r="L10" s="43"/>
      <c r="M10" s="43" t="s">
        <v>53</v>
      </c>
      <c r="N10" s="43" t="s">
        <v>53</v>
      </c>
      <c r="O10" s="43"/>
      <c r="P10" s="24" t="s">
        <v>56</v>
      </c>
      <c r="Q10" s="43"/>
      <c r="R10" s="24" t="s">
        <v>162</v>
      </c>
      <c r="S10" s="43" t="s">
        <v>76</v>
      </c>
      <c r="T10" s="43">
        <v>1</v>
      </c>
      <c r="U10" s="24" t="s">
        <v>61</v>
      </c>
      <c r="V10" s="43">
        <v>1</v>
      </c>
      <c r="W10" s="24" t="s">
        <v>86</v>
      </c>
      <c r="X10" s="43">
        <v>1</v>
      </c>
      <c r="Y10" s="24">
        <v>19416</v>
      </c>
      <c r="Z10" s="22" t="s">
        <v>99</v>
      </c>
      <c r="AA10" s="86">
        <v>2</v>
      </c>
      <c r="AB10" s="29">
        <v>2</v>
      </c>
      <c r="AC10" s="44">
        <v>2</v>
      </c>
      <c r="AD10" s="29">
        <v>2</v>
      </c>
      <c r="AE10" s="29">
        <v>1</v>
      </c>
      <c r="AF10" s="29">
        <v>1</v>
      </c>
      <c r="AG10" s="29">
        <v>1</v>
      </c>
    </row>
    <row r="11" spans="1:33" x14ac:dyDescent="0.5">
      <c r="A11" s="24">
        <f t="shared" si="0"/>
        <v>8</v>
      </c>
      <c r="B11" s="30" t="s">
        <v>172</v>
      </c>
      <c r="C11" s="24">
        <v>67</v>
      </c>
      <c r="D11" s="24" t="s">
        <v>51</v>
      </c>
      <c r="E11" s="43"/>
      <c r="F11" s="43">
        <v>40</v>
      </c>
      <c r="G11" s="43">
        <v>1</v>
      </c>
      <c r="H11" s="52">
        <v>1500000</v>
      </c>
      <c r="I11" s="24">
        <v>1</v>
      </c>
      <c r="J11" s="43"/>
      <c r="K11" s="43" t="s">
        <v>137</v>
      </c>
      <c r="L11" s="43"/>
      <c r="M11" s="43" t="s">
        <v>53</v>
      </c>
      <c r="N11" s="43" t="s">
        <v>53</v>
      </c>
      <c r="O11" s="43"/>
      <c r="P11" s="24" t="s">
        <v>52</v>
      </c>
      <c r="Q11" s="43"/>
      <c r="R11" s="24" t="s">
        <v>58</v>
      </c>
      <c r="S11" s="43" t="s">
        <v>75</v>
      </c>
      <c r="T11" s="43">
        <v>2</v>
      </c>
      <c r="U11" s="24" t="s">
        <v>63</v>
      </c>
      <c r="V11" s="43">
        <v>2</v>
      </c>
      <c r="W11" s="24" t="s">
        <v>86</v>
      </c>
      <c r="X11" s="43">
        <v>1</v>
      </c>
      <c r="Y11" s="24">
        <v>18990</v>
      </c>
      <c r="Z11" s="22" t="s">
        <v>99</v>
      </c>
      <c r="AA11" s="86">
        <v>2</v>
      </c>
      <c r="AB11" s="29">
        <v>2</v>
      </c>
      <c r="AC11" s="44">
        <v>2</v>
      </c>
      <c r="AD11" s="29">
        <v>1</v>
      </c>
      <c r="AE11" s="29">
        <v>2</v>
      </c>
      <c r="AF11" s="29">
        <v>1</v>
      </c>
      <c r="AG11" s="29">
        <v>1</v>
      </c>
    </row>
    <row r="12" spans="1:33" x14ac:dyDescent="0.5">
      <c r="A12" s="24">
        <f t="shared" si="0"/>
        <v>9</v>
      </c>
      <c r="B12" s="30" t="s">
        <v>173</v>
      </c>
      <c r="C12" s="24">
        <v>48</v>
      </c>
      <c r="D12" s="24" t="s">
        <v>49</v>
      </c>
      <c r="E12" s="43"/>
      <c r="F12" s="43">
        <v>25</v>
      </c>
      <c r="G12" s="43">
        <v>1</v>
      </c>
      <c r="H12" s="52">
        <v>1500000</v>
      </c>
      <c r="I12" s="24">
        <v>2</v>
      </c>
      <c r="J12" s="43"/>
      <c r="K12" s="43" t="s">
        <v>137</v>
      </c>
      <c r="L12" s="43"/>
      <c r="M12" s="43" t="s">
        <v>53</v>
      </c>
      <c r="N12" s="43" t="s">
        <v>53</v>
      </c>
      <c r="O12" s="43"/>
      <c r="P12" s="24" t="s">
        <v>56</v>
      </c>
      <c r="Q12" s="43"/>
      <c r="R12" s="24" t="s">
        <v>162</v>
      </c>
      <c r="S12" s="43" t="s">
        <v>75</v>
      </c>
      <c r="T12" s="43">
        <v>2</v>
      </c>
      <c r="U12" s="24" t="s">
        <v>59</v>
      </c>
      <c r="V12" s="43">
        <v>2</v>
      </c>
      <c r="W12" s="24" t="s">
        <v>86</v>
      </c>
      <c r="X12" s="43">
        <v>1</v>
      </c>
      <c r="Y12" s="24">
        <v>17088</v>
      </c>
      <c r="Z12" s="22" t="s">
        <v>99</v>
      </c>
      <c r="AA12" s="86">
        <v>2</v>
      </c>
      <c r="AB12" s="29">
        <v>3</v>
      </c>
      <c r="AC12" s="44">
        <v>2</v>
      </c>
      <c r="AD12" s="29">
        <v>2</v>
      </c>
      <c r="AE12" s="29">
        <v>2</v>
      </c>
      <c r="AF12" s="29">
        <v>2</v>
      </c>
      <c r="AG12" s="29">
        <v>2</v>
      </c>
    </row>
    <row r="13" spans="1:33" x14ac:dyDescent="0.5">
      <c r="A13" s="24">
        <f t="shared" si="0"/>
        <v>10</v>
      </c>
      <c r="B13" s="30" t="s">
        <v>174</v>
      </c>
      <c r="C13" s="24">
        <v>66</v>
      </c>
      <c r="D13" s="24" t="s">
        <v>51</v>
      </c>
      <c r="E13" s="43"/>
      <c r="F13" s="43">
        <v>40</v>
      </c>
      <c r="G13" s="43">
        <v>1</v>
      </c>
      <c r="H13" s="52">
        <v>1500000</v>
      </c>
      <c r="I13" s="24">
        <v>2</v>
      </c>
      <c r="J13" s="43"/>
      <c r="K13" s="43" t="s">
        <v>137</v>
      </c>
      <c r="L13" s="43"/>
      <c r="M13" s="43" t="s">
        <v>53</v>
      </c>
      <c r="N13" s="43" t="s">
        <v>53</v>
      </c>
      <c r="O13" s="43"/>
      <c r="P13" s="24" t="s">
        <v>52</v>
      </c>
      <c r="Q13" s="43"/>
      <c r="R13" s="24" t="s">
        <v>58</v>
      </c>
      <c r="S13" s="43" t="s">
        <v>75</v>
      </c>
      <c r="T13" s="43">
        <v>2</v>
      </c>
      <c r="U13" s="24" t="s">
        <v>61</v>
      </c>
      <c r="V13" s="43">
        <v>1</v>
      </c>
      <c r="W13" s="24" t="s">
        <v>86</v>
      </c>
      <c r="X13" s="43">
        <v>1</v>
      </c>
      <c r="Y13" s="24">
        <v>10890</v>
      </c>
      <c r="Z13" s="22" t="s">
        <v>99</v>
      </c>
      <c r="AA13" s="86">
        <v>2</v>
      </c>
      <c r="AB13" s="29">
        <v>2</v>
      </c>
      <c r="AC13" s="44">
        <v>2</v>
      </c>
      <c r="AD13" s="29">
        <v>1</v>
      </c>
      <c r="AE13" s="29">
        <v>2</v>
      </c>
      <c r="AF13" s="29">
        <v>1</v>
      </c>
      <c r="AG13" s="29">
        <v>2</v>
      </c>
    </row>
    <row r="14" spans="1:33" x14ac:dyDescent="0.5">
      <c r="A14" s="24">
        <f t="shared" si="0"/>
        <v>11</v>
      </c>
      <c r="B14" s="30" t="s">
        <v>175</v>
      </c>
      <c r="C14" s="24">
        <v>62</v>
      </c>
      <c r="D14" s="24" t="s">
        <v>51</v>
      </c>
      <c r="E14" s="43"/>
      <c r="F14" s="43">
        <v>35</v>
      </c>
      <c r="G14" s="43">
        <v>1</v>
      </c>
      <c r="H14" s="52">
        <v>1500000</v>
      </c>
      <c r="I14" s="24">
        <v>2</v>
      </c>
      <c r="J14" s="43"/>
      <c r="K14" s="43" t="s">
        <v>137</v>
      </c>
      <c r="L14" s="43"/>
      <c r="M14" s="43" t="s">
        <v>53</v>
      </c>
      <c r="N14" s="43" t="s">
        <v>53</v>
      </c>
      <c r="O14" s="43"/>
      <c r="P14" s="24" t="s">
        <v>56</v>
      </c>
      <c r="Q14" s="43"/>
      <c r="R14" s="24" t="s">
        <v>162</v>
      </c>
      <c r="S14" s="43" t="s">
        <v>76</v>
      </c>
      <c r="T14" s="43">
        <v>1</v>
      </c>
      <c r="U14" s="24" t="s">
        <v>64</v>
      </c>
      <c r="V14" s="43">
        <v>1</v>
      </c>
      <c r="W14" s="24" t="s">
        <v>86</v>
      </c>
      <c r="X14" s="43">
        <v>1</v>
      </c>
      <c r="Y14" s="24">
        <v>19416</v>
      </c>
      <c r="Z14" s="22" t="s">
        <v>99</v>
      </c>
      <c r="AA14" s="86">
        <v>2</v>
      </c>
      <c r="AB14" s="29">
        <v>2</v>
      </c>
      <c r="AC14" s="44">
        <v>2</v>
      </c>
      <c r="AD14" s="29">
        <v>2</v>
      </c>
      <c r="AE14" s="29">
        <v>2</v>
      </c>
      <c r="AF14" s="29">
        <v>1</v>
      </c>
      <c r="AG14" s="29">
        <v>2</v>
      </c>
    </row>
    <row r="15" spans="1:33" x14ac:dyDescent="0.5">
      <c r="A15" s="24">
        <f t="shared" si="0"/>
        <v>12</v>
      </c>
      <c r="B15" s="30" t="s">
        <v>176</v>
      </c>
      <c r="C15" s="24">
        <v>62</v>
      </c>
      <c r="D15" s="24" t="s">
        <v>51</v>
      </c>
      <c r="E15" s="43"/>
      <c r="F15" s="43">
        <v>40</v>
      </c>
      <c r="G15" s="43">
        <v>1</v>
      </c>
      <c r="H15" s="52">
        <v>1500000</v>
      </c>
      <c r="I15" s="24">
        <v>1</v>
      </c>
      <c r="J15" s="43"/>
      <c r="K15" s="43" t="s">
        <v>137</v>
      </c>
      <c r="L15" s="43"/>
      <c r="M15" s="43" t="s">
        <v>53</v>
      </c>
      <c r="N15" s="43" t="s">
        <v>53</v>
      </c>
      <c r="O15" s="43"/>
      <c r="P15" s="24" t="s">
        <v>52</v>
      </c>
      <c r="Q15" s="43"/>
      <c r="R15" s="24" t="s">
        <v>58</v>
      </c>
      <c r="S15" s="43" t="s">
        <v>75</v>
      </c>
      <c r="T15" s="43">
        <v>2</v>
      </c>
      <c r="U15" s="24" t="s">
        <v>62</v>
      </c>
      <c r="V15" s="43">
        <v>1</v>
      </c>
      <c r="W15" s="24" t="s">
        <v>86</v>
      </c>
      <c r="X15" s="43">
        <v>1</v>
      </c>
      <c r="Y15" s="24">
        <v>18720</v>
      </c>
      <c r="Z15" s="22" t="s">
        <v>99</v>
      </c>
      <c r="AA15" s="86">
        <v>2</v>
      </c>
      <c r="AB15" s="29">
        <v>2</v>
      </c>
      <c r="AC15" s="44">
        <v>2</v>
      </c>
      <c r="AD15" s="29">
        <v>1</v>
      </c>
      <c r="AE15" s="29">
        <v>2</v>
      </c>
      <c r="AF15" s="29">
        <v>2</v>
      </c>
      <c r="AG15" s="29">
        <v>2</v>
      </c>
    </row>
    <row r="16" spans="1:33" x14ac:dyDescent="0.5">
      <c r="A16" s="24">
        <f t="shared" si="0"/>
        <v>13</v>
      </c>
      <c r="B16" s="30" t="s">
        <v>177</v>
      </c>
      <c r="C16" s="24">
        <v>60</v>
      </c>
      <c r="D16" s="24" t="s">
        <v>51</v>
      </c>
      <c r="E16" s="43"/>
      <c r="F16" s="43">
        <v>35</v>
      </c>
      <c r="G16" s="43">
        <v>1</v>
      </c>
      <c r="H16" s="52">
        <v>1500000</v>
      </c>
      <c r="I16" s="24">
        <v>1</v>
      </c>
      <c r="J16" s="43"/>
      <c r="K16" s="43" t="s">
        <v>137</v>
      </c>
      <c r="L16" s="43"/>
      <c r="M16" s="43" t="s">
        <v>53</v>
      </c>
      <c r="N16" s="43" t="s">
        <v>53</v>
      </c>
      <c r="O16" s="43"/>
      <c r="P16" s="24" t="s">
        <v>52</v>
      </c>
      <c r="Q16" s="43"/>
      <c r="R16" s="24" t="s">
        <v>57</v>
      </c>
      <c r="S16" s="43" t="s">
        <v>75</v>
      </c>
      <c r="T16" s="43">
        <v>2</v>
      </c>
      <c r="U16" s="24" t="s">
        <v>62</v>
      </c>
      <c r="V16" s="43">
        <v>1</v>
      </c>
      <c r="W16" s="24" t="s">
        <v>86</v>
      </c>
      <c r="X16" s="43">
        <v>1</v>
      </c>
      <c r="Y16" s="24">
        <v>24486</v>
      </c>
      <c r="Z16" s="22" t="s">
        <v>99</v>
      </c>
      <c r="AA16" s="86">
        <v>2</v>
      </c>
      <c r="AB16" s="29">
        <v>3</v>
      </c>
      <c r="AC16" s="44">
        <v>2</v>
      </c>
      <c r="AD16" s="29">
        <v>2</v>
      </c>
      <c r="AE16" s="29">
        <v>2</v>
      </c>
      <c r="AF16" s="29">
        <v>2</v>
      </c>
      <c r="AG16" s="29">
        <v>2</v>
      </c>
    </row>
    <row r="17" spans="1:33" x14ac:dyDescent="0.5">
      <c r="A17" s="24">
        <f t="shared" si="0"/>
        <v>14</v>
      </c>
      <c r="B17" s="30" t="s">
        <v>178</v>
      </c>
      <c r="C17" s="24">
        <v>54</v>
      </c>
      <c r="D17" s="24" t="s">
        <v>51</v>
      </c>
      <c r="E17" s="43"/>
      <c r="F17" s="43">
        <v>30</v>
      </c>
      <c r="G17" s="43">
        <v>1</v>
      </c>
      <c r="H17" s="52">
        <v>1500000</v>
      </c>
      <c r="I17" s="24">
        <v>1</v>
      </c>
      <c r="J17" s="43"/>
      <c r="K17" s="43" t="s">
        <v>137</v>
      </c>
      <c r="L17" s="43"/>
      <c r="M17" s="43" t="s">
        <v>53</v>
      </c>
      <c r="N17" s="43" t="s">
        <v>53</v>
      </c>
      <c r="O17" s="43"/>
      <c r="P17" s="24" t="s">
        <v>56</v>
      </c>
      <c r="Q17" s="43"/>
      <c r="R17" s="24" t="s">
        <v>162</v>
      </c>
      <c r="S17" s="43" t="s">
        <v>76</v>
      </c>
      <c r="T17" s="43">
        <v>1</v>
      </c>
      <c r="U17" s="24" t="s">
        <v>60</v>
      </c>
      <c r="V17" s="43">
        <v>1</v>
      </c>
      <c r="W17" s="24" t="s">
        <v>86</v>
      </c>
      <c r="X17" s="43">
        <v>1</v>
      </c>
      <c r="Y17" s="24">
        <v>9168</v>
      </c>
      <c r="Z17" s="22" t="s">
        <v>99</v>
      </c>
      <c r="AA17" s="86">
        <v>2</v>
      </c>
      <c r="AB17" s="29">
        <v>2</v>
      </c>
      <c r="AC17" s="44">
        <v>2</v>
      </c>
      <c r="AD17" s="29">
        <v>1</v>
      </c>
      <c r="AE17" s="29">
        <v>2</v>
      </c>
      <c r="AF17" s="29">
        <v>2</v>
      </c>
      <c r="AG17" s="29">
        <v>2</v>
      </c>
    </row>
    <row r="18" spans="1:33" x14ac:dyDescent="0.5">
      <c r="A18" s="24">
        <f t="shared" si="0"/>
        <v>15</v>
      </c>
      <c r="B18" s="30" t="s">
        <v>172</v>
      </c>
      <c r="C18" s="24">
        <v>58</v>
      </c>
      <c r="D18" s="24" t="s">
        <v>49</v>
      </c>
      <c r="E18" s="43"/>
      <c r="F18" s="43">
        <v>30</v>
      </c>
      <c r="G18" s="43">
        <v>1</v>
      </c>
      <c r="H18" s="52">
        <v>1500000</v>
      </c>
      <c r="I18" s="24">
        <v>2</v>
      </c>
      <c r="J18" s="43"/>
      <c r="K18" s="43" t="s">
        <v>137</v>
      </c>
      <c r="L18" s="43"/>
      <c r="M18" s="43" t="s">
        <v>53</v>
      </c>
      <c r="N18" s="43" t="s">
        <v>53</v>
      </c>
      <c r="O18" s="43"/>
      <c r="P18" s="24" t="s">
        <v>56</v>
      </c>
      <c r="Q18" s="43"/>
      <c r="R18" s="43" t="s">
        <v>162</v>
      </c>
      <c r="S18" s="43" t="s">
        <v>75</v>
      </c>
      <c r="T18" s="43">
        <v>2</v>
      </c>
      <c r="U18" s="24" t="s">
        <v>65</v>
      </c>
      <c r="V18" s="43">
        <v>1</v>
      </c>
      <c r="W18" s="24" t="s">
        <v>125</v>
      </c>
      <c r="X18" s="43">
        <v>2</v>
      </c>
      <c r="Y18" s="24">
        <v>25020</v>
      </c>
      <c r="Z18" s="22" t="s">
        <v>99</v>
      </c>
      <c r="AA18" s="86">
        <v>2</v>
      </c>
      <c r="AB18" s="29">
        <v>3</v>
      </c>
      <c r="AC18" s="44">
        <v>2</v>
      </c>
      <c r="AD18" s="29">
        <v>2</v>
      </c>
      <c r="AE18" s="29">
        <v>1</v>
      </c>
      <c r="AF18" s="29">
        <v>1</v>
      </c>
      <c r="AG18" s="29">
        <v>2</v>
      </c>
    </row>
    <row r="19" spans="1:33" x14ac:dyDescent="0.5">
      <c r="A19" s="24">
        <f t="shared" si="0"/>
        <v>16</v>
      </c>
      <c r="B19" s="30" t="s">
        <v>179</v>
      </c>
      <c r="C19" s="24">
        <v>57</v>
      </c>
      <c r="D19" s="24" t="s">
        <v>49</v>
      </c>
      <c r="E19" s="43"/>
      <c r="F19" s="43">
        <v>32</v>
      </c>
      <c r="G19" s="43">
        <v>1</v>
      </c>
      <c r="H19" s="52">
        <v>1500000</v>
      </c>
      <c r="I19" s="24">
        <v>3</v>
      </c>
      <c r="J19" s="43"/>
      <c r="K19" s="43" t="s">
        <v>137</v>
      </c>
      <c r="L19" s="43"/>
      <c r="M19" s="43" t="s">
        <v>53</v>
      </c>
      <c r="N19" s="43" t="s">
        <v>53</v>
      </c>
      <c r="O19" s="43"/>
      <c r="P19" s="24" t="s">
        <v>56</v>
      </c>
      <c r="Q19" s="43"/>
      <c r="R19" s="43" t="s">
        <v>162</v>
      </c>
      <c r="S19" s="43" t="s">
        <v>76</v>
      </c>
      <c r="T19" s="43">
        <v>1</v>
      </c>
      <c r="U19" s="24" t="s">
        <v>60</v>
      </c>
      <c r="V19" s="43">
        <v>1</v>
      </c>
      <c r="W19" s="24" t="s">
        <v>86</v>
      </c>
      <c r="X19" s="43">
        <v>1</v>
      </c>
      <c r="Y19" s="24">
        <v>18720</v>
      </c>
      <c r="Z19" s="22" t="s">
        <v>99</v>
      </c>
      <c r="AA19" s="86">
        <v>2</v>
      </c>
      <c r="AB19" s="29">
        <v>2</v>
      </c>
      <c r="AC19" s="44">
        <v>2</v>
      </c>
      <c r="AD19" s="29">
        <v>1</v>
      </c>
      <c r="AE19" s="29">
        <v>1</v>
      </c>
      <c r="AF19" s="29">
        <v>1</v>
      </c>
      <c r="AG19" s="29">
        <v>2</v>
      </c>
    </row>
    <row r="20" spans="1:33" x14ac:dyDescent="0.5">
      <c r="A20" s="24">
        <f t="shared" si="0"/>
        <v>17</v>
      </c>
      <c r="B20" s="30" t="s">
        <v>180</v>
      </c>
      <c r="C20" s="24">
        <v>68</v>
      </c>
      <c r="D20" s="24" t="s">
        <v>51</v>
      </c>
      <c r="E20" s="43"/>
      <c r="F20" s="43">
        <v>40</v>
      </c>
      <c r="G20" s="43">
        <v>1</v>
      </c>
      <c r="H20" s="52">
        <v>3000000</v>
      </c>
      <c r="I20" s="24">
        <v>3</v>
      </c>
      <c r="J20" s="43"/>
      <c r="K20" s="43" t="s">
        <v>137</v>
      </c>
      <c r="L20" s="43"/>
      <c r="M20" s="43" t="s">
        <v>53</v>
      </c>
      <c r="N20" s="43" t="s">
        <v>53</v>
      </c>
      <c r="O20" s="43"/>
      <c r="P20" s="24" t="s">
        <v>52</v>
      </c>
      <c r="Q20" s="43"/>
      <c r="R20" s="24" t="s">
        <v>58</v>
      </c>
      <c r="S20" s="43" t="s">
        <v>75</v>
      </c>
      <c r="T20" s="43">
        <v>2</v>
      </c>
      <c r="U20" s="24" t="s">
        <v>66</v>
      </c>
      <c r="V20" s="43">
        <v>1</v>
      </c>
      <c r="W20" s="24" t="s">
        <v>86</v>
      </c>
      <c r="X20" s="43">
        <v>1</v>
      </c>
      <c r="Y20" s="24">
        <v>20784</v>
      </c>
      <c r="Z20" s="22" t="s">
        <v>99</v>
      </c>
      <c r="AA20" s="86">
        <v>2</v>
      </c>
      <c r="AB20" s="29">
        <v>3</v>
      </c>
      <c r="AC20" s="44">
        <v>2</v>
      </c>
      <c r="AD20" s="29">
        <v>2</v>
      </c>
      <c r="AE20" s="29">
        <v>1</v>
      </c>
      <c r="AF20" s="29">
        <v>1</v>
      </c>
      <c r="AG20" s="29">
        <v>2</v>
      </c>
    </row>
    <row r="21" spans="1:33" x14ac:dyDescent="0.5">
      <c r="A21" s="24">
        <f t="shared" si="0"/>
        <v>18</v>
      </c>
      <c r="B21" s="30" t="s">
        <v>181</v>
      </c>
      <c r="C21" s="24">
        <v>54</v>
      </c>
      <c r="D21" s="24" t="s">
        <v>51</v>
      </c>
      <c r="E21" s="43"/>
      <c r="F21" s="43">
        <v>30</v>
      </c>
      <c r="G21" s="43">
        <v>1</v>
      </c>
      <c r="H21" s="52">
        <v>1500000</v>
      </c>
      <c r="I21" s="24">
        <v>1</v>
      </c>
      <c r="J21" s="43"/>
      <c r="K21" s="43" t="s">
        <v>137</v>
      </c>
      <c r="L21" s="43"/>
      <c r="M21" s="43" t="s">
        <v>53</v>
      </c>
      <c r="N21" s="43" t="s">
        <v>53</v>
      </c>
      <c r="O21" s="43"/>
      <c r="P21" s="24" t="s">
        <v>56</v>
      </c>
      <c r="Q21" s="43"/>
      <c r="R21" s="24" t="s">
        <v>162</v>
      </c>
      <c r="S21" s="43" t="s">
        <v>76</v>
      </c>
      <c r="T21" s="43">
        <v>1</v>
      </c>
      <c r="U21" s="24" t="s">
        <v>64</v>
      </c>
      <c r="V21" s="43">
        <v>1</v>
      </c>
      <c r="W21" s="24" t="s">
        <v>86</v>
      </c>
      <c r="X21" s="43">
        <v>1</v>
      </c>
      <c r="Y21" s="24">
        <v>19416</v>
      </c>
      <c r="Z21" s="22" t="s">
        <v>99</v>
      </c>
      <c r="AA21" s="86">
        <v>2</v>
      </c>
      <c r="AB21" s="29">
        <v>2</v>
      </c>
      <c r="AC21" s="44">
        <v>2</v>
      </c>
      <c r="AD21" s="29">
        <v>1</v>
      </c>
      <c r="AE21" s="29">
        <v>1</v>
      </c>
      <c r="AF21" s="29">
        <v>1</v>
      </c>
      <c r="AG21" s="29">
        <v>1</v>
      </c>
    </row>
    <row r="22" spans="1:33" x14ac:dyDescent="0.5">
      <c r="A22" s="24">
        <f t="shared" si="0"/>
        <v>19</v>
      </c>
      <c r="B22" s="30" t="s">
        <v>182</v>
      </c>
      <c r="C22" s="24">
        <v>54</v>
      </c>
      <c r="D22" s="24" t="s">
        <v>50</v>
      </c>
      <c r="E22" s="43"/>
      <c r="F22" s="43">
        <v>32</v>
      </c>
      <c r="G22" s="43">
        <v>1</v>
      </c>
      <c r="H22" s="52">
        <v>1500000</v>
      </c>
      <c r="I22" s="24">
        <v>2</v>
      </c>
      <c r="J22" s="43"/>
      <c r="K22" s="43" t="s">
        <v>137</v>
      </c>
      <c r="L22" s="43"/>
      <c r="M22" s="43" t="s">
        <v>53</v>
      </c>
      <c r="N22" s="43" t="s">
        <v>53</v>
      </c>
      <c r="O22" s="43"/>
      <c r="P22" s="24" t="s">
        <v>56</v>
      </c>
      <c r="Q22" s="43"/>
      <c r="R22" s="43" t="s">
        <v>162</v>
      </c>
      <c r="S22" s="43" t="s">
        <v>77</v>
      </c>
      <c r="T22" s="43">
        <v>2</v>
      </c>
      <c r="U22" s="24" t="s">
        <v>67</v>
      </c>
      <c r="V22" s="43">
        <v>1</v>
      </c>
      <c r="W22" s="24" t="s">
        <v>86</v>
      </c>
      <c r="X22" s="43">
        <v>1</v>
      </c>
      <c r="Y22" s="24">
        <v>20028</v>
      </c>
      <c r="Z22" s="22" t="s">
        <v>99</v>
      </c>
      <c r="AA22" s="86">
        <v>2</v>
      </c>
      <c r="AB22" s="29">
        <v>3</v>
      </c>
      <c r="AC22" s="44">
        <v>2</v>
      </c>
      <c r="AD22" s="29">
        <v>2</v>
      </c>
      <c r="AE22" s="29">
        <v>1</v>
      </c>
      <c r="AF22" s="29">
        <v>1</v>
      </c>
      <c r="AG22" s="29">
        <v>2</v>
      </c>
    </row>
    <row r="23" spans="1:33" x14ac:dyDescent="0.5">
      <c r="A23" s="24">
        <f t="shared" si="0"/>
        <v>20</v>
      </c>
      <c r="B23" s="30" t="s">
        <v>183</v>
      </c>
      <c r="C23" s="24">
        <v>48</v>
      </c>
      <c r="D23" s="24" t="s">
        <v>49</v>
      </c>
      <c r="E23" s="43"/>
      <c r="F23" s="43">
        <v>29</v>
      </c>
      <c r="G23" s="43">
        <v>1</v>
      </c>
      <c r="H23" s="52">
        <v>1500000</v>
      </c>
      <c r="I23" s="24">
        <v>2</v>
      </c>
      <c r="J23" s="43"/>
      <c r="K23" s="43" t="s">
        <v>137</v>
      </c>
      <c r="L23" s="43"/>
      <c r="M23" s="43" t="s">
        <v>53</v>
      </c>
      <c r="N23" s="43" t="s">
        <v>54</v>
      </c>
      <c r="O23" s="43"/>
      <c r="P23" s="24" t="s">
        <v>56</v>
      </c>
      <c r="Q23" s="43"/>
      <c r="R23" s="43" t="s">
        <v>162</v>
      </c>
      <c r="S23" s="43" t="s">
        <v>75</v>
      </c>
      <c r="T23" s="43">
        <v>2</v>
      </c>
      <c r="U23" s="24" t="s">
        <v>62</v>
      </c>
      <c r="V23" s="43">
        <v>1</v>
      </c>
      <c r="W23" s="24" t="s">
        <v>57</v>
      </c>
      <c r="X23" s="43">
        <v>2</v>
      </c>
      <c r="Y23" s="24">
        <v>19416</v>
      </c>
      <c r="Z23" s="22" t="s">
        <v>99</v>
      </c>
      <c r="AA23" s="86">
        <v>2</v>
      </c>
      <c r="AB23" s="29">
        <v>2</v>
      </c>
      <c r="AC23" s="44">
        <v>2</v>
      </c>
      <c r="AD23" s="29">
        <v>1</v>
      </c>
      <c r="AE23" s="29">
        <v>2</v>
      </c>
      <c r="AF23" s="29">
        <v>1</v>
      </c>
      <c r="AG23" s="29">
        <v>1</v>
      </c>
    </row>
    <row r="24" spans="1:33" x14ac:dyDescent="0.5">
      <c r="A24" s="24">
        <f t="shared" si="0"/>
        <v>21</v>
      </c>
      <c r="B24" s="30" t="s">
        <v>184</v>
      </c>
      <c r="C24" s="24">
        <v>73</v>
      </c>
      <c r="D24" s="24" t="s">
        <v>51</v>
      </c>
      <c r="E24" s="43"/>
      <c r="F24" s="43">
        <v>40</v>
      </c>
      <c r="G24" s="43">
        <v>1</v>
      </c>
      <c r="H24" s="52">
        <v>3000000</v>
      </c>
      <c r="I24" s="24">
        <v>2</v>
      </c>
      <c r="J24" s="43"/>
      <c r="K24" s="43" t="s">
        <v>137</v>
      </c>
      <c r="L24" s="43"/>
      <c r="M24" s="43" t="s">
        <v>53</v>
      </c>
      <c r="N24" s="43" t="s">
        <v>53</v>
      </c>
      <c r="O24" s="43"/>
      <c r="P24" s="24" t="s">
        <v>52</v>
      </c>
      <c r="Q24" s="43"/>
      <c r="R24" s="24" t="s">
        <v>57</v>
      </c>
      <c r="S24" s="43" t="s">
        <v>77</v>
      </c>
      <c r="T24" s="43">
        <v>2</v>
      </c>
      <c r="U24" s="24" t="s">
        <v>62</v>
      </c>
      <c r="V24" s="43">
        <v>1</v>
      </c>
      <c r="W24" s="24" t="s">
        <v>86</v>
      </c>
      <c r="X24" s="43">
        <v>1</v>
      </c>
      <c r="Y24" s="24">
        <v>18720</v>
      </c>
      <c r="Z24" s="22" t="s">
        <v>99</v>
      </c>
      <c r="AA24" s="86">
        <v>2</v>
      </c>
      <c r="AB24" s="29">
        <v>1</v>
      </c>
      <c r="AC24" s="44">
        <v>1</v>
      </c>
      <c r="AD24" s="29">
        <v>2</v>
      </c>
      <c r="AE24" s="29">
        <v>2</v>
      </c>
      <c r="AF24" s="29">
        <v>1</v>
      </c>
      <c r="AG24" s="29">
        <v>2</v>
      </c>
    </row>
    <row r="25" spans="1:33" ht="14.65" customHeight="1" x14ac:dyDescent="0.5">
      <c r="A25" s="24">
        <f t="shared" si="0"/>
        <v>22</v>
      </c>
      <c r="B25" s="30" t="s">
        <v>185</v>
      </c>
      <c r="C25" s="24">
        <v>73</v>
      </c>
      <c r="D25" s="24" t="s">
        <v>49</v>
      </c>
      <c r="E25" s="43"/>
      <c r="F25" s="43">
        <v>20</v>
      </c>
      <c r="G25" s="43">
        <v>1</v>
      </c>
      <c r="H25" s="52">
        <v>1500000</v>
      </c>
      <c r="I25" s="24">
        <v>1</v>
      </c>
      <c r="J25" s="43"/>
      <c r="K25" s="43" t="s">
        <v>137</v>
      </c>
      <c r="L25" s="43"/>
      <c r="M25" s="43" t="s">
        <v>53</v>
      </c>
      <c r="N25" s="43" t="s">
        <v>53</v>
      </c>
      <c r="O25" s="43"/>
      <c r="P25" s="24" t="s">
        <v>56</v>
      </c>
      <c r="Q25" s="43"/>
      <c r="R25" s="24" t="s">
        <v>162</v>
      </c>
      <c r="S25" s="43" t="s">
        <v>76</v>
      </c>
      <c r="T25" s="43">
        <v>1</v>
      </c>
      <c r="U25" s="24" t="s">
        <v>68</v>
      </c>
      <c r="V25" s="43">
        <v>1</v>
      </c>
      <c r="W25" s="24" t="s">
        <v>86</v>
      </c>
      <c r="X25" s="43">
        <v>1</v>
      </c>
      <c r="Y25" s="24">
        <v>18720</v>
      </c>
      <c r="Z25" s="22" t="s">
        <v>99</v>
      </c>
      <c r="AA25" s="86">
        <v>2</v>
      </c>
      <c r="AB25" s="29">
        <v>2</v>
      </c>
      <c r="AC25" s="44">
        <v>2</v>
      </c>
      <c r="AD25" s="29">
        <v>1</v>
      </c>
      <c r="AE25" s="29">
        <v>1</v>
      </c>
      <c r="AF25" s="29">
        <v>2</v>
      </c>
      <c r="AG25" s="29">
        <v>1</v>
      </c>
    </row>
    <row r="26" spans="1:33" x14ac:dyDescent="0.5">
      <c r="A26" s="24">
        <f t="shared" si="0"/>
        <v>23</v>
      </c>
      <c r="B26" s="30" t="s">
        <v>186</v>
      </c>
      <c r="C26" s="24">
        <v>54</v>
      </c>
      <c r="D26" s="24" t="s">
        <v>49</v>
      </c>
      <c r="E26" s="43"/>
      <c r="F26" s="43">
        <v>30</v>
      </c>
      <c r="G26" s="43">
        <v>1</v>
      </c>
      <c r="H26" s="52">
        <v>1500000</v>
      </c>
      <c r="I26" s="24">
        <v>1</v>
      </c>
      <c r="J26" s="43"/>
      <c r="K26" s="43" t="s">
        <v>137</v>
      </c>
      <c r="L26" s="43"/>
      <c r="M26" s="43" t="s">
        <v>53</v>
      </c>
      <c r="N26" s="43" t="s">
        <v>53</v>
      </c>
      <c r="O26" s="43"/>
      <c r="P26" s="24" t="s">
        <v>52</v>
      </c>
      <c r="Q26" s="43"/>
      <c r="R26" s="24" t="s">
        <v>57</v>
      </c>
      <c r="S26" s="43" t="s">
        <v>75</v>
      </c>
      <c r="T26" s="43">
        <v>2</v>
      </c>
      <c r="U26" s="24" t="s">
        <v>62</v>
      </c>
      <c r="V26" s="43">
        <v>1</v>
      </c>
      <c r="W26" s="24" t="s">
        <v>125</v>
      </c>
      <c r="X26" s="43">
        <v>2</v>
      </c>
      <c r="Y26" s="24">
        <v>23634</v>
      </c>
      <c r="Z26" s="22" t="s">
        <v>99</v>
      </c>
      <c r="AA26" s="86">
        <v>2</v>
      </c>
      <c r="AB26" s="29">
        <v>3</v>
      </c>
      <c r="AC26" s="44">
        <v>2</v>
      </c>
      <c r="AD26" s="29">
        <v>2</v>
      </c>
      <c r="AE26" s="29">
        <v>2</v>
      </c>
      <c r="AF26" s="29">
        <v>1</v>
      </c>
      <c r="AG26" s="29">
        <v>2</v>
      </c>
    </row>
    <row r="27" spans="1:33" x14ac:dyDescent="0.5">
      <c r="A27" s="24">
        <f t="shared" si="0"/>
        <v>24</v>
      </c>
      <c r="B27" s="30" t="s">
        <v>187</v>
      </c>
      <c r="C27" s="24">
        <v>39</v>
      </c>
      <c r="D27" s="24" t="s">
        <v>49</v>
      </c>
      <c r="E27" s="43"/>
      <c r="F27" s="43">
        <v>4</v>
      </c>
      <c r="G27" s="43">
        <v>2</v>
      </c>
      <c r="H27" s="52">
        <v>1500000</v>
      </c>
      <c r="I27" s="24">
        <v>2</v>
      </c>
      <c r="J27" s="43"/>
      <c r="K27" s="43" t="s">
        <v>137</v>
      </c>
      <c r="L27" s="43"/>
      <c r="M27" s="43" t="s">
        <v>53</v>
      </c>
      <c r="N27" s="43" t="s">
        <v>53</v>
      </c>
      <c r="O27" s="43"/>
      <c r="P27" s="24" t="s">
        <v>52</v>
      </c>
      <c r="Q27" s="43"/>
      <c r="R27" s="24" t="s">
        <v>57</v>
      </c>
      <c r="S27" s="43" t="s">
        <v>75</v>
      </c>
      <c r="T27" s="43">
        <v>2</v>
      </c>
      <c r="U27" s="24" t="s">
        <v>59</v>
      </c>
      <c r="V27" s="43">
        <v>2</v>
      </c>
      <c r="W27" s="24" t="s">
        <v>86</v>
      </c>
      <c r="X27" s="43">
        <v>1</v>
      </c>
      <c r="Y27" s="24">
        <v>25020</v>
      </c>
      <c r="Z27" s="22" t="s">
        <v>99</v>
      </c>
      <c r="AA27" s="86">
        <v>2</v>
      </c>
      <c r="AB27" s="29">
        <v>1</v>
      </c>
      <c r="AC27" s="44">
        <v>1</v>
      </c>
      <c r="AD27" s="29">
        <v>1</v>
      </c>
      <c r="AE27" s="29">
        <v>1</v>
      </c>
      <c r="AF27" s="29">
        <v>1</v>
      </c>
      <c r="AG27" s="29">
        <v>2</v>
      </c>
    </row>
    <row r="28" spans="1:33" x14ac:dyDescent="0.5">
      <c r="A28" s="24">
        <f t="shared" si="0"/>
        <v>25</v>
      </c>
      <c r="B28" s="30" t="s">
        <v>188</v>
      </c>
      <c r="C28" s="24">
        <v>67</v>
      </c>
      <c r="D28" s="24" t="s">
        <v>51</v>
      </c>
      <c r="E28" s="43"/>
      <c r="F28" s="43">
        <v>40</v>
      </c>
      <c r="G28" s="43">
        <v>1</v>
      </c>
      <c r="H28" s="52">
        <v>1500000</v>
      </c>
      <c r="I28" s="24">
        <v>2</v>
      </c>
      <c r="J28" s="43"/>
      <c r="K28" s="43" t="s">
        <v>137</v>
      </c>
      <c r="L28" s="43"/>
      <c r="M28" s="43" t="s">
        <v>53</v>
      </c>
      <c r="N28" s="43" t="s">
        <v>55</v>
      </c>
      <c r="O28" s="43"/>
      <c r="P28" s="24" t="s">
        <v>56</v>
      </c>
      <c r="Q28" s="43"/>
      <c r="R28" s="24" t="s">
        <v>162</v>
      </c>
      <c r="S28" s="43" t="s">
        <v>77</v>
      </c>
      <c r="T28" s="43">
        <v>2</v>
      </c>
      <c r="U28" s="24" t="s">
        <v>59</v>
      </c>
      <c r="V28" s="43">
        <v>2</v>
      </c>
      <c r="W28" s="24" t="s">
        <v>57</v>
      </c>
      <c r="X28" s="43">
        <v>2</v>
      </c>
      <c r="Y28" s="24">
        <v>22248</v>
      </c>
      <c r="Z28" s="22" t="s">
        <v>99</v>
      </c>
      <c r="AA28" s="86">
        <v>2</v>
      </c>
      <c r="AB28" s="29">
        <v>3</v>
      </c>
      <c r="AC28" s="44">
        <v>2</v>
      </c>
      <c r="AD28" s="29">
        <v>2</v>
      </c>
      <c r="AE28" s="29">
        <v>2</v>
      </c>
      <c r="AF28" s="29">
        <v>1</v>
      </c>
      <c r="AG28" s="29">
        <v>2</v>
      </c>
    </row>
    <row r="29" spans="1:33" x14ac:dyDescent="0.5">
      <c r="A29" s="24">
        <f t="shared" si="0"/>
        <v>26</v>
      </c>
      <c r="B29" s="30" t="s">
        <v>189</v>
      </c>
      <c r="C29" s="24">
        <v>40</v>
      </c>
      <c r="D29" s="24" t="s">
        <v>49</v>
      </c>
      <c r="E29" s="43"/>
      <c r="F29" s="43">
        <v>3</v>
      </c>
      <c r="G29" s="43">
        <v>2</v>
      </c>
      <c r="H29" s="52">
        <v>1500000</v>
      </c>
      <c r="I29" s="24">
        <v>2</v>
      </c>
      <c r="J29" s="43"/>
      <c r="K29" s="43" t="s">
        <v>137</v>
      </c>
      <c r="L29" s="43"/>
      <c r="M29" s="43" t="s">
        <v>53</v>
      </c>
      <c r="N29" s="43" t="s">
        <v>53</v>
      </c>
      <c r="O29" s="43"/>
      <c r="P29" s="24" t="s">
        <v>52</v>
      </c>
      <c r="Q29" s="43"/>
      <c r="R29" s="24" t="s">
        <v>58</v>
      </c>
      <c r="S29" s="43" t="s">
        <v>77</v>
      </c>
      <c r="T29" s="43">
        <v>2</v>
      </c>
      <c r="U29" s="24" t="s">
        <v>69</v>
      </c>
      <c r="V29" s="43">
        <v>1</v>
      </c>
      <c r="W29" s="24" t="s">
        <v>57</v>
      </c>
      <c r="X29" s="43">
        <v>2</v>
      </c>
      <c r="Y29" s="24">
        <v>31188</v>
      </c>
      <c r="Z29" s="22" t="s">
        <v>99</v>
      </c>
      <c r="AA29" s="86">
        <v>2</v>
      </c>
      <c r="AB29" s="29">
        <v>1</v>
      </c>
      <c r="AC29" s="44">
        <v>1</v>
      </c>
      <c r="AD29" s="29">
        <v>1</v>
      </c>
      <c r="AE29" s="29">
        <v>1</v>
      </c>
      <c r="AF29" s="29">
        <v>2</v>
      </c>
      <c r="AG29" s="29">
        <v>2</v>
      </c>
    </row>
    <row r="30" spans="1:33" x14ac:dyDescent="0.5">
      <c r="A30" s="24">
        <f t="shared" si="0"/>
        <v>27</v>
      </c>
      <c r="B30" s="30" t="s">
        <v>190</v>
      </c>
      <c r="C30" s="24">
        <v>50</v>
      </c>
      <c r="D30" s="24" t="s">
        <v>49</v>
      </c>
      <c r="E30" s="43"/>
      <c r="F30" s="43">
        <v>20</v>
      </c>
      <c r="G30" s="43">
        <v>1</v>
      </c>
      <c r="H30" s="52">
        <v>1500000</v>
      </c>
      <c r="I30" s="24">
        <v>2</v>
      </c>
      <c r="J30" s="43"/>
      <c r="K30" s="43" t="s">
        <v>137</v>
      </c>
      <c r="L30" s="43"/>
      <c r="M30" s="43" t="s">
        <v>53</v>
      </c>
      <c r="N30" s="43" t="s">
        <v>53</v>
      </c>
      <c r="O30" s="43"/>
      <c r="P30" s="24" t="s">
        <v>52</v>
      </c>
      <c r="Q30" s="43"/>
      <c r="R30" s="24" t="s">
        <v>58</v>
      </c>
      <c r="S30" s="43" t="s">
        <v>77</v>
      </c>
      <c r="T30" s="43">
        <v>2</v>
      </c>
      <c r="U30" s="24" t="s">
        <v>70</v>
      </c>
      <c r="V30" s="43">
        <v>1</v>
      </c>
      <c r="W30" s="24" t="s">
        <v>86</v>
      </c>
      <c r="X30" s="43">
        <v>1</v>
      </c>
      <c r="Y30" s="24">
        <v>25020</v>
      </c>
      <c r="Z30" s="22" t="s">
        <v>99</v>
      </c>
      <c r="AA30" s="86">
        <v>2</v>
      </c>
      <c r="AB30" s="29">
        <v>2</v>
      </c>
      <c r="AC30" s="44">
        <v>2</v>
      </c>
      <c r="AD30" s="29">
        <v>1</v>
      </c>
      <c r="AE30" s="29">
        <v>2</v>
      </c>
      <c r="AF30" s="29">
        <v>1</v>
      </c>
      <c r="AG30" s="29">
        <v>1</v>
      </c>
    </row>
    <row r="31" spans="1:33" x14ac:dyDescent="0.5">
      <c r="A31" s="24">
        <f t="shared" si="0"/>
        <v>28</v>
      </c>
      <c r="B31" s="30" t="s">
        <v>191</v>
      </c>
      <c r="C31" s="24">
        <v>70</v>
      </c>
      <c r="D31" s="24" t="s">
        <v>51</v>
      </c>
      <c r="E31" s="43"/>
      <c r="F31" s="43">
        <v>45</v>
      </c>
      <c r="G31" s="43">
        <v>1</v>
      </c>
      <c r="H31" s="52">
        <v>3000000</v>
      </c>
      <c r="I31" s="24">
        <v>2</v>
      </c>
      <c r="J31" s="43"/>
      <c r="K31" s="43" t="s">
        <v>137</v>
      </c>
      <c r="L31" s="43"/>
      <c r="M31" s="43" t="s">
        <v>53</v>
      </c>
      <c r="N31" s="43" t="s">
        <v>53</v>
      </c>
      <c r="O31" s="43"/>
      <c r="P31" s="24" t="s">
        <v>52</v>
      </c>
      <c r="Q31" s="43"/>
      <c r="R31" s="24" t="s">
        <v>58</v>
      </c>
      <c r="S31" s="43" t="s">
        <v>77</v>
      </c>
      <c r="T31" s="43">
        <v>2</v>
      </c>
      <c r="U31" s="24" t="s">
        <v>71</v>
      </c>
      <c r="V31" s="43">
        <v>1</v>
      </c>
      <c r="W31" s="24" t="s">
        <v>86</v>
      </c>
      <c r="X31" s="43">
        <v>1</v>
      </c>
      <c r="Y31" s="24">
        <v>18720</v>
      </c>
      <c r="Z31" s="22" t="s">
        <v>99</v>
      </c>
      <c r="AA31" s="86">
        <v>2</v>
      </c>
      <c r="AB31" s="29">
        <v>3</v>
      </c>
      <c r="AC31" s="44">
        <v>2</v>
      </c>
      <c r="AD31" s="29">
        <v>1</v>
      </c>
      <c r="AE31" s="29">
        <v>1</v>
      </c>
      <c r="AF31" s="29">
        <v>2</v>
      </c>
      <c r="AG31" s="29">
        <v>2</v>
      </c>
    </row>
    <row r="32" spans="1:33" x14ac:dyDescent="0.5">
      <c r="A32" s="24">
        <f t="shared" si="0"/>
        <v>29</v>
      </c>
      <c r="B32" s="30" t="s">
        <v>192</v>
      </c>
      <c r="C32" s="24">
        <v>35</v>
      </c>
      <c r="D32" s="24" t="s">
        <v>49</v>
      </c>
      <c r="E32" s="43"/>
      <c r="F32" s="43">
        <v>4</v>
      </c>
      <c r="G32" s="43">
        <v>2</v>
      </c>
      <c r="H32" s="52">
        <v>1500000</v>
      </c>
      <c r="I32" s="24">
        <v>1</v>
      </c>
      <c r="J32" s="43"/>
      <c r="K32" s="43" t="s">
        <v>137</v>
      </c>
      <c r="L32" s="43"/>
      <c r="M32" s="43" t="s">
        <v>53</v>
      </c>
      <c r="N32" s="43" t="s">
        <v>54</v>
      </c>
      <c r="O32" s="43"/>
      <c r="P32" s="24" t="s">
        <v>52</v>
      </c>
      <c r="Q32" s="43"/>
      <c r="R32" s="24" t="s">
        <v>57</v>
      </c>
      <c r="S32" s="43" t="s">
        <v>75</v>
      </c>
      <c r="T32" s="43">
        <v>2</v>
      </c>
      <c r="U32" s="24" t="s">
        <v>70</v>
      </c>
      <c r="V32" s="43">
        <v>1</v>
      </c>
      <c r="W32" s="24" t="s">
        <v>86</v>
      </c>
      <c r="X32" s="43">
        <v>1</v>
      </c>
      <c r="Y32" s="24">
        <v>25020</v>
      </c>
      <c r="Z32" s="22" t="s">
        <v>99</v>
      </c>
      <c r="AA32" s="86">
        <v>2</v>
      </c>
      <c r="AB32" s="29">
        <v>2</v>
      </c>
      <c r="AC32" s="44">
        <v>2</v>
      </c>
      <c r="AD32" s="29">
        <v>1</v>
      </c>
      <c r="AE32" s="29">
        <v>2</v>
      </c>
      <c r="AF32" s="29">
        <v>1</v>
      </c>
      <c r="AG32" s="29">
        <v>2</v>
      </c>
    </row>
    <row r="33" spans="1:33" x14ac:dyDescent="0.5">
      <c r="A33" s="24">
        <f t="shared" si="0"/>
        <v>30</v>
      </c>
      <c r="B33" s="30" t="s">
        <v>193</v>
      </c>
      <c r="C33" s="24">
        <v>65</v>
      </c>
      <c r="D33" s="24" t="s">
        <v>51</v>
      </c>
      <c r="E33" s="43"/>
      <c r="F33" s="43">
        <v>40</v>
      </c>
      <c r="G33" s="43">
        <v>1</v>
      </c>
      <c r="H33" s="52">
        <v>1500000</v>
      </c>
      <c r="I33" s="24">
        <v>1</v>
      </c>
      <c r="J33" s="43"/>
      <c r="K33" s="43" t="s">
        <v>137</v>
      </c>
      <c r="L33" s="43"/>
      <c r="M33" s="43" t="s">
        <v>53</v>
      </c>
      <c r="N33" s="43" t="s">
        <v>53</v>
      </c>
      <c r="O33" s="43"/>
      <c r="P33" s="24" t="s">
        <v>56</v>
      </c>
      <c r="Q33" s="43"/>
      <c r="R33" s="24" t="s">
        <v>162</v>
      </c>
      <c r="S33" s="43" t="s">
        <v>77</v>
      </c>
      <c r="T33" s="43">
        <v>2</v>
      </c>
      <c r="U33" s="24" t="s">
        <v>72</v>
      </c>
      <c r="V33" s="43">
        <v>1</v>
      </c>
      <c r="W33" s="24" t="s">
        <v>86</v>
      </c>
      <c r="X33" s="43">
        <v>1</v>
      </c>
      <c r="Y33" s="24">
        <v>19416</v>
      </c>
      <c r="Z33" s="22" t="s">
        <v>99</v>
      </c>
      <c r="AA33" s="86">
        <v>2</v>
      </c>
      <c r="AB33" s="29">
        <v>2</v>
      </c>
      <c r="AC33" s="44">
        <v>2</v>
      </c>
      <c r="AD33" s="29">
        <v>1</v>
      </c>
      <c r="AE33" s="29">
        <v>2</v>
      </c>
      <c r="AF33" s="29">
        <v>1</v>
      </c>
      <c r="AG33" s="29">
        <v>2</v>
      </c>
    </row>
    <row r="34" spans="1:33" x14ac:dyDescent="0.5">
      <c r="A34" s="24">
        <f t="shared" si="0"/>
        <v>31</v>
      </c>
      <c r="B34" s="30" t="s">
        <v>194</v>
      </c>
      <c r="C34" s="24">
        <v>60</v>
      </c>
      <c r="D34" s="24" t="s">
        <v>49</v>
      </c>
      <c r="E34" s="43"/>
      <c r="F34" s="43">
        <v>10</v>
      </c>
      <c r="G34" s="43">
        <v>1</v>
      </c>
      <c r="H34" s="52">
        <v>1500000</v>
      </c>
      <c r="I34" s="24">
        <v>1</v>
      </c>
      <c r="J34" s="43"/>
      <c r="K34" s="43" t="s">
        <v>137</v>
      </c>
      <c r="L34" s="43"/>
      <c r="M34" s="43" t="s">
        <v>53</v>
      </c>
      <c r="N34" s="43" t="s">
        <v>53</v>
      </c>
      <c r="O34" s="43"/>
      <c r="P34" s="24" t="s">
        <v>56</v>
      </c>
      <c r="Q34" s="43"/>
      <c r="R34" s="24" t="s">
        <v>162</v>
      </c>
      <c r="S34" s="43" t="s">
        <v>75</v>
      </c>
      <c r="T34" s="43">
        <v>2</v>
      </c>
      <c r="U34" s="24" t="s">
        <v>73</v>
      </c>
      <c r="V34" s="43">
        <v>1</v>
      </c>
      <c r="W34" s="24" t="s">
        <v>86</v>
      </c>
      <c r="X34" s="43">
        <v>1</v>
      </c>
      <c r="Y34" s="24">
        <v>19680</v>
      </c>
      <c r="Z34" s="22" t="s">
        <v>99</v>
      </c>
      <c r="AA34" s="86">
        <v>2</v>
      </c>
      <c r="AB34" s="29">
        <v>2</v>
      </c>
      <c r="AC34" s="44">
        <v>2</v>
      </c>
      <c r="AD34" s="29">
        <v>1</v>
      </c>
      <c r="AE34" s="29">
        <v>2</v>
      </c>
      <c r="AF34" s="29">
        <v>2</v>
      </c>
      <c r="AG34" s="29">
        <v>2</v>
      </c>
    </row>
    <row r="35" spans="1:33" x14ac:dyDescent="0.5">
      <c r="A35" s="24">
        <f t="shared" si="0"/>
        <v>32</v>
      </c>
      <c r="B35" s="30" t="s">
        <v>195</v>
      </c>
      <c r="C35" s="24">
        <v>48</v>
      </c>
      <c r="D35" s="24" t="s">
        <v>49</v>
      </c>
      <c r="E35" s="43"/>
      <c r="F35" s="43">
        <v>8</v>
      </c>
      <c r="G35" s="43">
        <v>1</v>
      </c>
      <c r="H35" s="52">
        <v>1500000</v>
      </c>
      <c r="I35" s="24">
        <v>1</v>
      </c>
      <c r="J35" s="43"/>
      <c r="K35" s="43" t="s">
        <v>137</v>
      </c>
      <c r="L35" s="43"/>
      <c r="M35" s="43" t="s">
        <v>53</v>
      </c>
      <c r="N35" s="43" t="s">
        <v>53</v>
      </c>
      <c r="O35" s="43"/>
      <c r="P35" s="24" t="s">
        <v>56</v>
      </c>
      <c r="Q35" s="43"/>
      <c r="R35" s="24" t="s">
        <v>162</v>
      </c>
      <c r="S35" s="43" t="s">
        <v>75</v>
      </c>
      <c r="T35" s="43">
        <v>2</v>
      </c>
      <c r="U35" s="24" t="s">
        <v>59</v>
      </c>
      <c r="V35" s="43">
        <v>2</v>
      </c>
      <c r="W35" s="24" t="s">
        <v>86</v>
      </c>
      <c r="X35" s="43">
        <v>1</v>
      </c>
      <c r="Y35" s="24">
        <v>18720</v>
      </c>
      <c r="Z35" s="22" t="s">
        <v>99</v>
      </c>
      <c r="AA35" s="86">
        <v>2</v>
      </c>
      <c r="AB35" s="29">
        <v>2</v>
      </c>
      <c r="AC35" s="44">
        <v>2</v>
      </c>
      <c r="AD35" s="29">
        <v>1</v>
      </c>
      <c r="AE35" s="29">
        <v>2</v>
      </c>
      <c r="AF35" s="29">
        <v>1</v>
      </c>
      <c r="AG35" s="29">
        <v>1</v>
      </c>
    </row>
    <row r="36" spans="1:33" x14ac:dyDescent="0.5">
      <c r="A36" s="24">
        <f t="shared" si="0"/>
        <v>33</v>
      </c>
      <c r="B36" s="30" t="s">
        <v>196</v>
      </c>
      <c r="C36" s="24">
        <v>58</v>
      </c>
      <c r="D36" s="24" t="s">
        <v>49</v>
      </c>
      <c r="E36" s="43"/>
      <c r="F36" s="43">
        <v>25</v>
      </c>
      <c r="G36" s="43">
        <v>1</v>
      </c>
      <c r="H36" s="52">
        <v>1500000</v>
      </c>
      <c r="I36" s="24">
        <v>1</v>
      </c>
      <c r="J36" s="43"/>
      <c r="K36" s="43" t="s">
        <v>137</v>
      </c>
      <c r="L36" s="43"/>
      <c r="M36" s="43" t="s">
        <v>53</v>
      </c>
      <c r="N36" s="43" t="s">
        <v>53</v>
      </c>
      <c r="O36" s="43"/>
      <c r="P36" s="24" t="s">
        <v>52</v>
      </c>
      <c r="Q36" s="43"/>
      <c r="R36" s="24" t="s">
        <v>58</v>
      </c>
      <c r="S36" s="43" t="s">
        <v>75</v>
      </c>
      <c r="T36" s="43">
        <v>2</v>
      </c>
      <c r="U36" s="24" t="s">
        <v>59</v>
      </c>
      <c r="V36" s="43">
        <v>2</v>
      </c>
      <c r="W36" s="24" t="s">
        <v>86</v>
      </c>
      <c r="X36" s="43">
        <v>1</v>
      </c>
      <c r="Y36" s="24">
        <v>18720</v>
      </c>
      <c r="Z36" s="22" t="s">
        <v>99</v>
      </c>
      <c r="AA36" s="86">
        <v>2</v>
      </c>
      <c r="AB36" s="29">
        <v>2</v>
      </c>
      <c r="AC36" s="44">
        <v>2</v>
      </c>
      <c r="AD36" s="29">
        <v>1</v>
      </c>
      <c r="AE36" s="29">
        <v>2</v>
      </c>
      <c r="AF36" s="29">
        <v>2</v>
      </c>
      <c r="AG36" s="29">
        <v>1</v>
      </c>
    </row>
    <row r="37" spans="1:33" x14ac:dyDescent="0.5">
      <c r="A37" s="24">
        <f t="shared" si="0"/>
        <v>34</v>
      </c>
      <c r="B37" s="30" t="s">
        <v>197</v>
      </c>
      <c r="C37" s="24">
        <v>65</v>
      </c>
      <c r="D37" s="24" t="s">
        <v>50</v>
      </c>
      <c r="E37" s="43"/>
      <c r="F37" s="43">
        <v>40</v>
      </c>
      <c r="G37" s="43">
        <v>1</v>
      </c>
      <c r="H37" s="52">
        <v>3000000</v>
      </c>
      <c r="I37" s="24">
        <v>2</v>
      </c>
      <c r="J37" s="43"/>
      <c r="K37" s="43" t="s">
        <v>137</v>
      </c>
      <c r="L37" s="43"/>
      <c r="M37" s="43" t="s">
        <v>53</v>
      </c>
      <c r="N37" s="43" t="s">
        <v>53</v>
      </c>
      <c r="O37" s="43"/>
      <c r="P37" s="24" t="s">
        <v>52</v>
      </c>
      <c r="Q37" s="43"/>
      <c r="R37" s="24" t="s">
        <v>58</v>
      </c>
      <c r="S37" s="43" t="s">
        <v>75</v>
      </c>
      <c r="T37" s="43">
        <v>2</v>
      </c>
      <c r="U37" s="24" t="s">
        <v>63</v>
      </c>
      <c r="V37" s="43">
        <v>1</v>
      </c>
      <c r="W37" s="24" t="s">
        <v>86</v>
      </c>
      <c r="X37" s="43">
        <v>1</v>
      </c>
      <c r="Y37" s="24">
        <v>31800</v>
      </c>
      <c r="Z37" s="22" t="s">
        <v>99</v>
      </c>
      <c r="AA37" s="86">
        <v>2</v>
      </c>
      <c r="AB37" s="29">
        <v>2</v>
      </c>
      <c r="AC37" s="44">
        <v>2</v>
      </c>
      <c r="AD37" s="29">
        <v>2</v>
      </c>
      <c r="AE37" s="29">
        <v>2</v>
      </c>
      <c r="AF37" s="29">
        <v>1</v>
      </c>
      <c r="AG37" s="29">
        <v>1</v>
      </c>
    </row>
    <row r="38" spans="1:33" x14ac:dyDescent="0.5">
      <c r="A38" s="24">
        <f t="shared" si="0"/>
        <v>35</v>
      </c>
      <c r="B38" s="30" t="s">
        <v>198</v>
      </c>
      <c r="C38" s="24">
        <v>64</v>
      </c>
      <c r="D38" s="24" t="s">
        <v>49</v>
      </c>
      <c r="E38" s="43"/>
      <c r="F38" s="43">
        <v>10</v>
      </c>
      <c r="G38" s="43">
        <v>1</v>
      </c>
      <c r="H38" s="52">
        <v>1500000</v>
      </c>
      <c r="I38" s="24">
        <v>1</v>
      </c>
      <c r="J38" s="43"/>
      <c r="K38" s="43" t="s">
        <v>137</v>
      </c>
      <c r="L38" s="43"/>
      <c r="M38" s="43" t="s">
        <v>53</v>
      </c>
      <c r="N38" s="43" t="s">
        <v>54</v>
      </c>
      <c r="O38" s="43"/>
      <c r="P38" s="24" t="s">
        <v>52</v>
      </c>
      <c r="Q38" s="43"/>
      <c r="R38" s="24" t="s">
        <v>57</v>
      </c>
      <c r="S38" s="43" t="s">
        <v>75</v>
      </c>
      <c r="T38" s="43">
        <v>2</v>
      </c>
      <c r="U38" s="24" t="s">
        <v>59</v>
      </c>
      <c r="V38" s="43">
        <v>2</v>
      </c>
      <c r="W38" s="24" t="s">
        <v>86</v>
      </c>
      <c r="X38" s="43">
        <v>1</v>
      </c>
      <c r="Y38" s="24">
        <v>18720</v>
      </c>
      <c r="Z38" s="22" t="s">
        <v>99</v>
      </c>
      <c r="AA38" s="86">
        <v>2</v>
      </c>
      <c r="AB38" s="29">
        <v>2</v>
      </c>
      <c r="AC38" s="44">
        <v>2</v>
      </c>
      <c r="AD38" s="29">
        <v>2</v>
      </c>
      <c r="AE38" s="29">
        <v>1</v>
      </c>
      <c r="AF38" s="29">
        <v>2</v>
      </c>
      <c r="AG38" s="29">
        <v>1</v>
      </c>
    </row>
    <row r="39" spans="1:33" x14ac:dyDescent="0.5">
      <c r="A39" s="24">
        <f t="shared" si="0"/>
        <v>36</v>
      </c>
      <c r="B39" s="30" t="s">
        <v>199</v>
      </c>
      <c r="C39" s="24">
        <v>40</v>
      </c>
      <c r="D39" s="24" t="s">
        <v>49</v>
      </c>
      <c r="E39" s="43"/>
      <c r="F39" s="43">
        <v>3</v>
      </c>
      <c r="G39" s="43">
        <v>2</v>
      </c>
      <c r="H39" s="52">
        <v>1500000</v>
      </c>
      <c r="I39" s="24">
        <v>2</v>
      </c>
      <c r="J39" s="43"/>
      <c r="K39" s="43" t="s">
        <v>137</v>
      </c>
      <c r="L39" s="43"/>
      <c r="M39" s="43" t="s">
        <v>53</v>
      </c>
      <c r="N39" s="43" t="s">
        <v>53</v>
      </c>
      <c r="O39" s="43"/>
      <c r="P39" s="24" t="s">
        <v>56</v>
      </c>
      <c r="Q39" s="43"/>
      <c r="R39" s="24" t="s">
        <v>162</v>
      </c>
      <c r="S39" s="43" t="s">
        <v>75</v>
      </c>
      <c r="T39" s="43">
        <v>2</v>
      </c>
      <c r="U39" s="24" t="s">
        <v>62</v>
      </c>
      <c r="V39" s="43">
        <v>1</v>
      </c>
      <c r="W39" s="24" t="s">
        <v>127</v>
      </c>
      <c r="X39" s="43">
        <v>1</v>
      </c>
      <c r="Y39" s="24">
        <v>25020</v>
      </c>
      <c r="Z39" s="22" t="s">
        <v>99</v>
      </c>
      <c r="AA39" s="86">
        <v>2</v>
      </c>
      <c r="AB39" s="29">
        <v>3</v>
      </c>
      <c r="AC39" s="44">
        <v>2</v>
      </c>
      <c r="AD39" s="29">
        <v>2</v>
      </c>
      <c r="AE39" s="29">
        <v>2</v>
      </c>
      <c r="AF39" s="29">
        <v>1</v>
      </c>
      <c r="AG39" s="29">
        <v>1</v>
      </c>
    </row>
    <row r="40" spans="1:33" x14ac:dyDescent="0.5">
      <c r="A40" s="24">
        <f t="shared" si="0"/>
        <v>37</v>
      </c>
      <c r="B40" s="30" t="s">
        <v>200</v>
      </c>
      <c r="C40" s="24">
        <v>65</v>
      </c>
      <c r="D40" s="24" t="s">
        <v>49</v>
      </c>
      <c r="E40" s="43"/>
      <c r="F40" s="43">
        <v>40</v>
      </c>
      <c r="G40" s="43">
        <v>1</v>
      </c>
      <c r="H40" s="52">
        <v>3000000</v>
      </c>
      <c r="I40" s="24">
        <v>2</v>
      </c>
      <c r="J40" s="43"/>
      <c r="K40" s="43" t="s">
        <v>137</v>
      </c>
      <c r="L40" s="43"/>
      <c r="M40" s="43" t="s">
        <v>53</v>
      </c>
      <c r="N40" s="43" t="s">
        <v>53</v>
      </c>
      <c r="O40" s="43"/>
      <c r="P40" s="24" t="s">
        <v>56</v>
      </c>
      <c r="Q40" s="43"/>
      <c r="R40" s="24" t="s">
        <v>162</v>
      </c>
      <c r="S40" s="43" t="s">
        <v>77</v>
      </c>
      <c r="T40" s="43">
        <v>2</v>
      </c>
      <c r="U40" s="24" t="s">
        <v>74</v>
      </c>
      <c r="V40" s="43">
        <v>2</v>
      </c>
      <c r="W40" s="24" t="s">
        <v>86</v>
      </c>
      <c r="X40" s="43">
        <v>1</v>
      </c>
      <c r="Y40" s="24">
        <v>18720</v>
      </c>
      <c r="Z40" s="22" t="s">
        <v>99</v>
      </c>
      <c r="AA40" s="86">
        <v>2</v>
      </c>
      <c r="AB40" s="29">
        <v>3</v>
      </c>
      <c r="AC40" s="44">
        <v>2</v>
      </c>
      <c r="AD40" s="29">
        <v>2</v>
      </c>
      <c r="AE40" s="29">
        <v>2</v>
      </c>
      <c r="AF40" s="29">
        <v>1</v>
      </c>
      <c r="AG40" s="29">
        <v>1</v>
      </c>
    </row>
    <row r="41" spans="1:33" x14ac:dyDescent="0.5">
      <c r="A41" s="24">
        <f t="shared" si="0"/>
        <v>38</v>
      </c>
      <c r="B41" s="30" t="s">
        <v>201</v>
      </c>
      <c r="C41" s="24">
        <v>73</v>
      </c>
      <c r="D41" s="24" t="s">
        <v>51</v>
      </c>
      <c r="E41" s="43"/>
      <c r="F41" s="43">
        <v>50</v>
      </c>
      <c r="G41" s="43">
        <v>1</v>
      </c>
      <c r="H41" s="52">
        <v>3000000</v>
      </c>
      <c r="I41" s="24">
        <v>2</v>
      </c>
      <c r="J41" s="43"/>
      <c r="K41" s="43" t="s">
        <v>137</v>
      </c>
      <c r="L41" s="43"/>
      <c r="M41" s="43" t="s">
        <v>53</v>
      </c>
      <c r="N41" s="43" t="s">
        <v>53</v>
      </c>
      <c r="O41" s="43"/>
      <c r="P41" s="24" t="s">
        <v>56</v>
      </c>
      <c r="Q41" s="43"/>
      <c r="R41" s="24" t="s">
        <v>162</v>
      </c>
      <c r="S41" s="43" t="s">
        <v>75</v>
      </c>
      <c r="T41" s="43">
        <v>2</v>
      </c>
      <c r="U41" s="24" t="s">
        <v>62</v>
      </c>
      <c r="V41" s="43">
        <v>1</v>
      </c>
      <c r="W41" s="24" t="s">
        <v>86</v>
      </c>
      <c r="X41" s="43">
        <v>1</v>
      </c>
      <c r="Y41" s="24">
        <v>20640</v>
      </c>
      <c r="Z41" s="22" t="s">
        <v>99</v>
      </c>
      <c r="AA41" s="86">
        <v>2</v>
      </c>
      <c r="AB41" s="29">
        <v>2</v>
      </c>
      <c r="AC41" s="44">
        <v>2</v>
      </c>
      <c r="AD41" s="29">
        <v>2</v>
      </c>
      <c r="AE41" s="29">
        <v>2</v>
      </c>
      <c r="AF41" s="29">
        <v>2</v>
      </c>
      <c r="AG41" s="29">
        <v>1</v>
      </c>
    </row>
    <row r="42" spans="1:33" x14ac:dyDescent="0.5">
      <c r="A42" s="24">
        <f t="shared" si="0"/>
        <v>39</v>
      </c>
      <c r="B42" s="30" t="s">
        <v>202</v>
      </c>
      <c r="C42" s="24">
        <v>39</v>
      </c>
      <c r="D42" s="24" t="s">
        <v>49</v>
      </c>
      <c r="E42" s="43"/>
      <c r="F42" s="43">
        <v>4</v>
      </c>
      <c r="G42" s="43">
        <v>2</v>
      </c>
      <c r="H42" s="52">
        <v>1500000</v>
      </c>
      <c r="I42" s="24">
        <v>2</v>
      </c>
      <c r="J42" s="43"/>
      <c r="K42" s="43" t="s">
        <v>137</v>
      </c>
      <c r="L42" s="43"/>
      <c r="M42" s="43" t="s">
        <v>53</v>
      </c>
      <c r="N42" s="43" t="s">
        <v>53</v>
      </c>
      <c r="O42" s="43"/>
      <c r="P42" s="24" t="s">
        <v>52</v>
      </c>
      <c r="Q42" s="43"/>
      <c r="R42" s="24" t="s">
        <v>58</v>
      </c>
      <c r="S42" s="43" t="s">
        <v>76</v>
      </c>
      <c r="T42" s="43">
        <v>1</v>
      </c>
      <c r="U42" s="24" t="s">
        <v>59</v>
      </c>
      <c r="V42" s="43">
        <v>2</v>
      </c>
      <c r="W42" s="24" t="s">
        <v>86</v>
      </c>
      <c r="X42" s="43">
        <v>1</v>
      </c>
      <c r="Y42" s="24">
        <v>27000</v>
      </c>
      <c r="Z42" s="22" t="s">
        <v>99</v>
      </c>
      <c r="AA42" s="86">
        <v>2</v>
      </c>
      <c r="AB42" s="29">
        <v>3</v>
      </c>
      <c r="AC42" s="44">
        <v>2</v>
      </c>
      <c r="AD42" s="29">
        <v>2</v>
      </c>
      <c r="AE42" s="29">
        <v>2</v>
      </c>
      <c r="AF42" s="29">
        <v>2</v>
      </c>
      <c r="AG42" s="29">
        <v>1</v>
      </c>
    </row>
    <row r="43" spans="1:33" x14ac:dyDescent="0.5">
      <c r="A43" s="24">
        <f t="shared" si="0"/>
        <v>40</v>
      </c>
      <c r="B43" s="30" t="s">
        <v>203</v>
      </c>
      <c r="C43" s="24">
        <v>50</v>
      </c>
      <c r="D43" s="24" t="s">
        <v>49</v>
      </c>
      <c r="E43" s="43"/>
      <c r="F43" s="43">
        <v>10</v>
      </c>
      <c r="G43" s="43">
        <v>1</v>
      </c>
      <c r="H43" s="52">
        <v>1500000</v>
      </c>
      <c r="I43" s="24">
        <v>1</v>
      </c>
      <c r="J43" s="43"/>
      <c r="K43" s="43" t="s">
        <v>137</v>
      </c>
      <c r="L43" s="43"/>
      <c r="M43" s="43" t="s">
        <v>53</v>
      </c>
      <c r="N43" s="43" t="s">
        <v>53</v>
      </c>
      <c r="O43" s="43"/>
      <c r="P43" s="24" t="s">
        <v>52</v>
      </c>
      <c r="Q43" s="43"/>
      <c r="R43" s="24" t="s">
        <v>57</v>
      </c>
      <c r="S43" s="43" t="s">
        <v>75</v>
      </c>
      <c r="T43" s="43">
        <v>2</v>
      </c>
      <c r="U43" s="24" t="s">
        <v>62</v>
      </c>
      <c r="V43" s="43">
        <v>1</v>
      </c>
      <c r="W43" s="24" t="s">
        <v>86</v>
      </c>
      <c r="X43" s="43">
        <v>1</v>
      </c>
      <c r="Y43" s="24">
        <v>23634</v>
      </c>
      <c r="Z43" s="22" t="s">
        <v>99</v>
      </c>
      <c r="AA43" s="86">
        <v>2</v>
      </c>
      <c r="AB43" s="29">
        <v>2</v>
      </c>
      <c r="AC43" s="44">
        <v>2</v>
      </c>
      <c r="AD43" s="29">
        <v>2</v>
      </c>
      <c r="AE43" s="29">
        <v>2</v>
      </c>
      <c r="AF43" s="29">
        <v>2</v>
      </c>
      <c r="AG43" s="29">
        <v>2</v>
      </c>
    </row>
    <row r="44" spans="1:33" x14ac:dyDescent="0.5">
      <c r="A44" s="56">
        <f t="shared" si="0"/>
        <v>41</v>
      </c>
      <c r="B44" s="57" t="s">
        <v>204</v>
      </c>
      <c r="C44" s="56">
        <v>48</v>
      </c>
      <c r="D44" s="56" t="s">
        <v>49</v>
      </c>
      <c r="E44" s="56"/>
      <c r="F44" s="56">
        <v>25</v>
      </c>
      <c r="G44" s="56">
        <v>1</v>
      </c>
      <c r="H44" s="58">
        <v>1500000</v>
      </c>
      <c r="I44" s="56">
        <v>3</v>
      </c>
      <c r="J44" s="56"/>
      <c r="K44" s="56" t="s">
        <v>137</v>
      </c>
      <c r="L44" s="56"/>
      <c r="M44" s="56" t="s">
        <v>53</v>
      </c>
      <c r="N44" s="56" t="s">
        <v>53</v>
      </c>
      <c r="O44" s="56"/>
      <c r="P44" s="56" t="s">
        <v>56</v>
      </c>
      <c r="Q44" s="56"/>
      <c r="R44" s="56" t="s">
        <v>162</v>
      </c>
      <c r="S44" s="56" t="s">
        <v>76</v>
      </c>
      <c r="T44" s="56">
        <v>1</v>
      </c>
      <c r="U44" s="56" t="s">
        <v>62</v>
      </c>
      <c r="V44" s="56">
        <v>1</v>
      </c>
      <c r="W44" s="56" t="s">
        <v>127</v>
      </c>
      <c r="X44" s="56">
        <v>2</v>
      </c>
      <c r="Y44" s="56">
        <v>17100</v>
      </c>
      <c r="Z44" s="59" t="s">
        <v>99</v>
      </c>
      <c r="AA44" s="86">
        <v>2</v>
      </c>
      <c r="AB44" s="29">
        <v>1</v>
      </c>
      <c r="AC44" s="44">
        <v>1</v>
      </c>
      <c r="AD44" s="29">
        <v>2</v>
      </c>
      <c r="AE44" s="29">
        <v>2</v>
      </c>
      <c r="AF44" s="29">
        <v>2</v>
      </c>
      <c r="AG44" s="29">
        <v>2</v>
      </c>
    </row>
    <row r="45" spans="1:33" s="60" customFormat="1" x14ac:dyDescent="0.5">
      <c r="A45" s="60">
        <v>42</v>
      </c>
      <c r="B45" s="60" t="s">
        <v>205</v>
      </c>
      <c r="C45" s="60">
        <v>55</v>
      </c>
      <c r="D45" s="60" t="s">
        <v>49</v>
      </c>
      <c r="F45" s="23">
        <v>30</v>
      </c>
      <c r="G45" s="23">
        <v>1</v>
      </c>
      <c r="H45" s="61">
        <v>3000000</v>
      </c>
      <c r="I45" s="60">
        <v>1</v>
      </c>
      <c r="K45" s="60" t="s">
        <v>52</v>
      </c>
      <c r="M45" s="23">
        <v>5</v>
      </c>
      <c r="N45" s="23" t="s">
        <v>124</v>
      </c>
      <c r="O45" s="23"/>
      <c r="P45" s="60" t="s">
        <v>52</v>
      </c>
      <c r="R45" s="60" t="s">
        <v>162</v>
      </c>
      <c r="S45" s="23" t="s">
        <v>75</v>
      </c>
      <c r="T45" s="23">
        <v>2</v>
      </c>
      <c r="U45" s="60" t="s">
        <v>59</v>
      </c>
      <c r="V45" s="60">
        <v>2</v>
      </c>
      <c r="W45" s="62" t="s">
        <v>125</v>
      </c>
      <c r="X45" s="62">
        <v>2</v>
      </c>
      <c r="Y45" s="62">
        <v>5406</v>
      </c>
      <c r="Z45" s="62" t="s">
        <v>159</v>
      </c>
      <c r="AA45" s="62">
        <v>1</v>
      </c>
      <c r="AB45" s="60">
        <v>1</v>
      </c>
      <c r="AC45" s="60">
        <v>1</v>
      </c>
      <c r="AD45" s="60">
        <v>2</v>
      </c>
      <c r="AE45" s="60">
        <v>1</v>
      </c>
      <c r="AF45" s="60">
        <v>2</v>
      </c>
      <c r="AG45" s="60">
        <v>1</v>
      </c>
    </row>
    <row r="46" spans="1:33" s="60" customFormat="1" x14ac:dyDescent="0.5">
      <c r="A46" s="60">
        <v>43</v>
      </c>
      <c r="B46" s="60" t="s">
        <v>206</v>
      </c>
      <c r="C46" s="60">
        <v>53</v>
      </c>
      <c r="D46" s="60" t="s">
        <v>49</v>
      </c>
      <c r="F46" s="23">
        <v>29</v>
      </c>
      <c r="G46" s="23">
        <v>1</v>
      </c>
      <c r="H46" s="61">
        <v>2500000</v>
      </c>
      <c r="I46" s="60">
        <v>2</v>
      </c>
      <c r="K46" s="60" t="s">
        <v>52</v>
      </c>
      <c r="M46" s="23">
        <v>3</v>
      </c>
      <c r="N46" s="23"/>
      <c r="O46" s="23"/>
      <c r="P46" s="60" t="s">
        <v>52</v>
      </c>
      <c r="R46" s="60" t="s">
        <v>58</v>
      </c>
      <c r="S46" s="23" t="s">
        <v>75</v>
      </c>
      <c r="T46" s="23">
        <v>2</v>
      </c>
      <c r="U46" s="60" t="s">
        <v>126</v>
      </c>
      <c r="V46" s="60">
        <v>2</v>
      </c>
      <c r="W46" s="62" t="s">
        <v>127</v>
      </c>
      <c r="X46" s="62">
        <v>2</v>
      </c>
      <c r="Y46" s="50">
        <v>16896</v>
      </c>
      <c r="Z46" s="51" t="s">
        <v>99</v>
      </c>
      <c r="AA46" s="51">
        <v>2</v>
      </c>
      <c r="AB46" s="60">
        <v>1</v>
      </c>
      <c r="AC46" s="60">
        <v>1</v>
      </c>
      <c r="AD46" s="60">
        <v>1</v>
      </c>
      <c r="AE46" s="60">
        <v>1</v>
      </c>
      <c r="AF46" s="60">
        <v>2</v>
      </c>
      <c r="AG46" s="60">
        <v>1</v>
      </c>
    </row>
    <row r="47" spans="1:33" s="60" customFormat="1" x14ac:dyDescent="0.5">
      <c r="A47" s="48">
        <v>44</v>
      </c>
      <c r="B47" s="49" t="s">
        <v>207</v>
      </c>
      <c r="C47" s="48">
        <v>65</v>
      </c>
      <c r="D47" s="48" t="s">
        <v>50</v>
      </c>
      <c r="E47" s="48"/>
      <c r="F47" s="48">
        <v>35</v>
      </c>
      <c r="G47" s="48">
        <v>1</v>
      </c>
      <c r="H47" s="53">
        <v>1500000</v>
      </c>
      <c r="I47" s="48">
        <v>2</v>
      </c>
      <c r="J47" s="48"/>
      <c r="K47" s="48" t="s">
        <v>52</v>
      </c>
      <c r="L47" s="48"/>
      <c r="M47" s="48">
        <v>10</v>
      </c>
      <c r="N47" s="48" t="s">
        <v>53</v>
      </c>
      <c r="O47" s="48"/>
      <c r="P47" s="48" t="s">
        <v>56</v>
      </c>
      <c r="Q47" s="48"/>
      <c r="R47" s="48" t="s">
        <v>162</v>
      </c>
      <c r="S47" s="48" t="s">
        <v>128</v>
      </c>
      <c r="T47" s="23">
        <v>2</v>
      </c>
      <c r="U47" s="48" t="s">
        <v>62</v>
      </c>
      <c r="V47" s="48">
        <v>1</v>
      </c>
      <c r="W47" s="48" t="s">
        <v>57</v>
      </c>
      <c r="X47" s="48">
        <v>2</v>
      </c>
      <c r="Y47" s="50">
        <v>9519</v>
      </c>
      <c r="Z47" s="51" t="s">
        <v>99</v>
      </c>
      <c r="AA47" s="51">
        <v>2</v>
      </c>
      <c r="AB47" s="60">
        <v>1</v>
      </c>
      <c r="AC47" s="60">
        <v>1</v>
      </c>
      <c r="AD47" s="60">
        <v>1</v>
      </c>
      <c r="AE47" s="60">
        <v>1</v>
      </c>
      <c r="AF47" s="60">
        <v>1</v>
      </c>
      <c r="AG47" s="60">
        <v>1</v>
      </c>
    </row>
    <row r="48" spans="1:33" s="60" customFormat="1" x14ac:dyDescent="0.5">
      <c r="A48" s="60">
        <v>45</v>
      </c>
      <c r="B48" s="49" t="s">
        <v>208</v>
      </c>
      <c r="C48" s="48">
        <v>57</v>
      </c>
      <c r="D48" s="48" t="s">
        <v>50</v>
      </c>
      <c r="E48" s="48"/>
      <c r="F48" s="48">
        <v>40</v>
      </c>
      <c r="G48" s="48">
        <v>1</v>
      </c>
      <c r="H48" s="53">
        <v>3500000</v>
      </c>
      <c r="I48" s="48">
        <v>1</v>
      </c>
      <c r="J48" s="48"/>
      <c r="K48" s="48" t="s">
        <v>52</v>
      </c>
      <c r="L48" s="48"/>
      <c r="M48" s="48">
        <v>20</v>
      </c>
      <c r="N48" s="48" t="s">
        <v>53</v>
      </c>
      <c r="O48" s="48"/>
      <c r="P48" s="48" t="s">
        <v>56</v>
      </c>
      <c r="Q48" s="48"/>
      <c r="R48" s="48" t="s">
        <v>57</v>
      </c>
      <c r="S48" s="48" t="s">
        <v>75</v>
      </c>
      <c r="T48" s="23">
        <v>2</v>
      </c>
      <c r="U48" s="48" t="s">
        <v>63</v>
      </c>
      <c r="V48" s="48">
        <v>2</v>
      </c>
      <c r="W48" s="48" t="s">
        <v>86</v>
      </c>
      <c r="X48" s="48">
        <v>1</v>
      </c>
      <c r="Y48" s="50">
        <v>25126.5</v>
      </c>
      <c r="Z48" s="51" t="s">
        <v>99</v>
      </c>
      <c r="AA48" s="51">
        <v>2</v>
      </c>
      <c r="AB48" s="60">
        <v>2</v>
      </c>
      <c r="AC48" s="60">
        <v>2</v>
      </c>
      <c r="AD48" s="60">
        <v>2</v>
      </c>
      <c r="AE48" s="60">
        <v>1</v>
      </c>
      <c r="AF48" s="60">
        <v>2</v>
      </c>
      <c r="AG48" s="60">
        <v>1</v>
      </c>
    </row>
    <row r="49" spans="1:33" s="60" customFormat="1" x14ac:dyDescent="0.5">
      <c r="A49" s="60">
        <v>46</v>
      </c>
      <c r="B49" s="49" t="s">
        <v>209</v>
      </c>
      <c r="C49" s="48">
        <v>54</v>
      </c>
      <c r="D49" s="48" t="s">
        <v>49</v>
      </c>
      <c r="E49" s="48"/>
      <c r="F49" s="48">
        <v>3</v>
      </c>
      <c r="G49" s="48">
        <v>2</v>
      </c>
      <c r="H49" s="53">
        <v>4000000</v>
      </c>
      <c r="I49" s="48">
        <v>2</v>
      </c>
      <c r="J49" s="48"/>
      <c r="K49" s="48" t="s">
        <v>52</v>
      </c>
      <c r="L49" s="48"/>
      <c r="M49" s="48">
        <v>1</v>
      </c>
      <c r="N49" s="48" t="s">
        <v>124</v>
      </c>
      <c r="O49" s="48"/>
      <c r="P49" s="48" t="s">
        <v>56</v>
      </c>
      <c r="Q49" s="48"/>
      <c r="R49" s="48" t="s">
        <v>162</v>
      </c>
      <c r="S49" s="48" t="s">
        <v>75</v>
      </c>
      <c r="T49" s="23">
        <v>2</v>
      </c>
      <c r="U49" s="48" t="s">
        <v>59</v>
      </c>
      <c r="V49" s="48">
        <v>2</v>
      </c>
      <c r="W49" s="48" t="s">
        <v>57</v>
      </c>
      <c r="X49" s="48">
        <v>2</v>
      </c>
      <c r="Y49" s="50">
        <v>24298.5</v>
      </c>
      <c r="Z49" s="51" t="s">
        <v>99</v>
      </c>
      <c r="AA49" s="51">
        <v>2</v>
      </c>
      <c r="AB49" s="60">
        <v>1</v>
      </c>
      <c r="AC49" s="60">
        <v>1</v>
      </c>
      <c r="AD49" s="60">
        <v>2</v>
      </c>
      <c r="AE49" s="60">
        <v>1</v>
      </c>
      <c r="AF49" s="60">
        <v>2</v>
      </c>
      <c r="AG49" s="60">
        <v>1</v>
      </c>
    </row>
    <row r="50" spans="1:33" s="60" customFormat="1" x14ac:dyDescent="0.5">
      <c r="A50" s="60">
        <v>47</v>
      </c>
      <c r="B50" s="49" t="s">
        <v>210</v>
      </c>
      <c r="C50" s="48">
        <v>52</v>
      </c>
      <c r="D50" s="48" t="s">
        <v>49</v>
      </c>
      <c r="E50" s="48"/>
      <c r="F50" s="48">
        <v>20</v>
      </c>
      <c r="G50" s="48">
        <v>1</v>
      </c>
      <c r="H50" s="53">
        <v>2000000</v>
      </c>
      <c r="I50" s="48">
        <v>1</v>
      </c>
      <c r="J50" s="48"/>
      <c r="K50" s="48" t="s">
        <v>52</v>
      </c>
      <c r="L50" s="48"/>
      <c r="M50" s="48">
        <v>3</v>
      </c>
      <c r="N50" s="48" t="s">
        <v>129</v>
      </c>
      <c r="O50" s="48"/>
      <c r="P50" s="48" t="s">
        <v>130</v>
      </c>
      <c r="Q50" s="48"/>
      <c r="R50" s="48" t="s">
        <v>162</v>
      </c>
      <c r="S50" s="48" t="s">
        <v>76</v>
      </c>
      <c r="T50" s="48">
        <v>1</v>
      </c>
      <c r="U50" s="48" t="s">
        <v>62</v>
      </c>
      <c r="V50" s="48">
        <v>1</v>
      </c>
      <c r="W50" s="48" t="s">
        <v>57</v>
      </c>
      <c r="X50" s="48">
        <v>2</v>
      </c>
      <c r="Y50" s="50" t="s">
        <v>131</v>
      </c>
      <c r="Z50" s="51" t="s">
        <v>99</v>
      </c>
      <c r="AA50" s="51">
        <v>2</v>
      </c>
      <c r="AB50" s="60">
        <v>2</v>
      </c>
      <c r="AC50" s="60">
        <v>2</v>
      </c>
      <c r="AD50" s="60">
        <v>2</v>
      </c>
      <c r="AE50" s="60">
        <v>1</v>
      </c>
      <c r="AF50" s="60">
        <v>1</v>
      </c>
      <c r="AG50" s="60">
        <v>2</v>
      </c>
    </row>
    <row r="51" spans="1:33" s="60" customFormat="1" x14ac:dyDescent="0.5">
      <c r="A51" s="60">
        <v>48</v>
      </c>
      <c r="B51" s="49" t="s">
        <v>211</v>
      </c>
      <c r="C51" s="48">
        <v>65</v>
      </c>
      <c r="D51" s="48" t="s">
        <v>132</v>
      </c>
      <c r="E51" s="48"/>
      <c r="F51" s="48">
        <v>37</v>
      </c>
      <c r="G51" s="48">
        <v>1</v>
      </c>
      <c r="H51" s="54">
        <v>4000000</v>
      </c>
      <c r="I51" s="48">
        <v>1</v>
      </c>
      <c r="J51" s="48"/>
      <c r="K51" s="48" t="s">
        <v>52</v>
      </c>
      <c r="L51" s="48"/>
      <c r="M51" s="48">
        <v>7</v>
      </c>
      <c r="N51" s="48" t="s">
        <v>53</v>
      </c>
      <c r="O51" s="48"/>
      <c r="P51" s="48" t="s">
        <v>52</v>
      </c>
      <c r="Q51" s="48"/>
      <c r="R51" s="48" t="s">
        <v>57</v>
      </c>
      <c r="S51" s="48" t="s">
        <v>133</v>
      </c>
      <c r="T51" s="48">
        <v>2</v>
      </c>
      <c r="U51" s="48" t="s">
        <v>134</v>
      </c>
      <c r="V51" s="48">
        <v>2</v>
      </c>
      <c r="W51" s="48" t="s">
        <v>57</v>
      </c>
      <c r="X51" s="48">
        <v>2</v>
      </c>
      <c r="Y51" s="50">
        <v>12946.5</v>
      </c>
      <c r="Z51" s="51" t="s">
        <v>99</v>
      </c>
      <c r="AA51" s="51">
        <v>2</v>
      </c>
      <c r="AB51" s="60">
        <v>1</v>
      </c>
      <c r="AC51" s="60">
        <v>1</v>
      </c>
      <c r="AD51" s="60">
        <v>2</v>
      </c>
      <c r="AE51" s="60">
        <v>1</v>
      </c>
      <c r="AF51" s="60">
        <v>2</v>
      </c>
      <c r="AG51" s="60">
        <v>1</v>
      </c>
    </row>
    <row r="52" spans="1:33" s="60" customFormat="1" x14ac:dyDescent="0.5">
      <c r="A52" s="60">
        <v>49</v>
      </c>
      <c r="B52" s="49" t="s">
        <v>212</v>
      </c>
      <c r="C52" s="48">
        <v>67</v>
      </c>
      <c r="D52" s="48" t="s">
        <v>50</v>
      </c>
      <c r="E52" s="48"/>
      <c r="F52" s="48">
        <v>45</v>
      </c>
      <c r="G52" s="48">
        <v>1</v>
      </c>
      <c r="H52" s="54">
        <v>4100000</v>
      </c>
      <c r="I52" s="48">
        <v>2</v>
      </c>
      <c r="J52" s="48"/>
      <c r="K52" s="48" t="s">
        <v>52</v>
      </c>
      <c r="L52" s="48"/>
      <c r="M52" s="48">
        <v>8</v>
      </c>
      <c r="N52" s="48" t="s">
        <v>53</v>
      </c>
      <c r="O52" s="48"/>
      <c r="P52" s="48" t="s">
        <v>52</v>
      </c>
      <c r="Q52" s="48"/>
      <c r="R52" s="48" t="s">
        <v>57</v>
      </c>
      <c r="S52" s="48" t="s">
        <v>75</v>
      </c>
      <c r="T52" s="48">
        <v>2</v>
      </c>
      <c r="U52" s="48" t="s">
        <v>60</v>
      </c>
      <c r="V52" s="48">
        <v>1</v>
      </c>
      <c r="W52" s="48" t="s">
        <v>86</v>
      </c>
      <c r="X52" s="48">
        <v>1</v>
      </c>
      <c r="Y52" s="50">
        <v>7048.5</v>
      </c>
      <c r="Z52" s="51" t="s">
        <v>99</v>
      </c>
      <c r="AA52" s="51">
        <v>2</v>
      </c>
      <c r="AB52" s="60">
        <v>2</v>
      </c>
      <c r="AC52" s="60">
        <v>2</v>
      </c>
      <c r="AD52" s="60">
        <v>2</v>
      </c>
      <c r="AE52" s="60">
        <v>1</v>
      </c>
      <c r="AF52" s="60">
        <v>2</v>
      </c>
      <c r="AG52" s="60">
        <v>1</v>
      </c>
    </row>
    <row r="53" spans="1:33" s="60" customFormat="1" x14ac:dyDescent="0.5">
      <c r="A53" s="60">
        <v>50</v>
      </c>
      <c r="B53" s="49" t="s">
        <v>213</v>
      </c>
      <c r="C53" s="48">
        <v>52</v>
      </c>
      <c r="D53" s="48" t="s">
        <v>51</v>
      </c>
      <c r="E53" s="48"/>
      <c r="F53" s="48">
        <v>30</v>
      </c>
      <c r="G53" s="48">
        <v>1</v>
      </c>
      <c r="H53" s="53">
        <v>1700000</v>
      </c>
      <c r="I53" s="48">
        <v>2</v>
      </c>
      <c r="J53" s="48"/>
      <c r="K53" s="48" t="s">
        <v>52</v>
      </c>
      <c r="L53" s="48"/>
      <c r="M53" s="48">
        <v>5</v>
      </c>
      <c r="N53" s="48" t="s">
        <v>53</v>
      </c>
      <c r="O53" s="48"/>
      <c r="P53" s="48" t="s">
        <v>56</v>
      </c>
      <c r="Q53" s="48"/>
      <c r="R53" s="48" t="s">
        <v>162</v>
      </c>
      <c r="S53" s="48" t="s">
        <v>75</v>
      </c>
      <c r="T53" s="48">
        <v>2</v>
      </c>
      <c r="U53" s="48" t="s">
        <v>62</v>
      </c>
      <c r="V53" s="48">
        <v>1</v>
      </c>
      <c r="W53" s="48" t="s">
        <v>86</v>
      </c>
      <c r="X53" s="48">
        <v>1</v>
      </c>
      <c r="Y53" s="50">
        <v>17368.5</v>
      </c>
      <c r="Z53" s="51" t="s">
        <v>99</v>
      </c>
      <c r="AA53" s="51">
        <v>2</v>
      </c>
      <c r="AB53" s="60">
        <v>1</v>
      </c>
      <c r="AC53" s="60">
        <v>1</v>
      </c>
      <c r="AD53" s="60">
        <v>2</v>
      </c>
      <c r="AE53" s="60">
        <v>1</v>
      </c>
      <c r="AF53" s="60">
        <v>2</v>
      </c>
      <c r="AG53" s="60">
        <v>1</v>
      </c>
    </row>
    <row r="54" spans="1:33" s="60" customFormat="1" x14ac:dyDescent="0.5">
      <c r="A54" s="60">
        <v>51</v>
      </c>
      <c r="B54" s="45" t="s">
        <v>214</v>
      </c>
      <c r="C54" s="43">
        <v>47</v>
      </c>
      <c r="D54" s="43" t="s">
        <v>50</v>
      </c>
      <c r="E54" s="43"/>
      <c r="F54" s="43">
        <v>4</v>
      </c>
      <c r="G54" s="43">
        <v>2</v>
      </c>
      <c r="H54" s="52">
        <v>2700000</v>
      </c>
      <c r="I54" s="43">
        <v>2</v>
      </c>
      <c r="J54" s="43"/>
      <c r="K54" s="43" t="s">
        <v>52</v>
      </c>
      <c r="L54" s="43"/>
      <c r="M54" s="43">
        <v>3</v>
      </c>
      <c r="N54" s="43" t="s">
        <v>129</v>
      </c>
      <c r="O54" s="43"/>
      <c r="P54" s="43" t="s">
        <v>52</v>
      </c>
      <c r="Q54" s="43"/>
      <c r="R54" s="43" t="s">
        <v>57</v>
      </c>
      <c r="S54" s="43" t="s">
        <v>75</v>
      </c>
      <c r="T54" s="48">
        <v>2</v>
      </c>
      <c r="U54" s="43" t="s">
        <v>59</v>
      </c>
      <c r="V54" s="43">
        <v>2</v>
      </c>
      <c r="W54" s="43" t="s">
        <v>86</v>
      </c>
      <c r="X54" s="48">
        <v>1</v>
      </c>
      <c r="Y54" s="50">
        <v>27547.5</v>
      </c>
      <c r="Z54" s="51" t="s">
        <v>99</v>
      </c>
      <c r="AA54" s="51">
        <v>2</v>
      </c>
      <c r="AB54" s="60">
        <v>2</v>
      </c>
      <c r="AC54" s="60">
        <v>2</v>
      </c>
      <c r="AD54" s="60">
        <v>2</v>
      </c>
      <c r="AE54" s="60">
        <v>1</v>
      </c>
      <c r="AF54" s="60">
        <v>2</v>
      </c>
      <c r="AG54" s="60">
        <v>1</v>
      </c>
    </row>
    <row r="55" spans="1:33" s="60" customFormat="1" x14ac:dyDescent="0.5">
      <c r="A55" s="60">
        <v>52</v>
      </c>
      <c r="B55" s="45" t="s">
        <v>215</v>
      </c>
      <c r="C55" s="43">
        <v>54</v>
      </c>
      <c r="D55" s="43" t="s">
        <v>50</v>
      </c>
      <c r="E55" s="43"/>
      <c r="F55" s="43">
        <v>40</v>
      </c>
      <c r="G55" s="43">
        <v>1</v>
      </c>
      <c r="H55" s="52">
        <v>2800000</v>
      </c>
      <c r="I55" s="43">
        <v>1</v>
      </c>
      <c r="J55" s="43"/>
      <c r="K55" s="43" t="s">
        <v>52</v>
      </c>
      <c r="L55" s="43"/>
      <c r="M55" s="43">
        <v>1</v>
      </c>
      <c r="N55" s="43" t="s">
        <v>54</v>
      </c>
      <c r="O55" s="43"/>
      <c r="P55" s="43" t="s">
        <v>56</v>
      </c>
      <c r="Q55" s="43"/>
      <c r="R55" s="43" t="s">
        <v>162</v>
      </c>
      <c r="S55" s="43" t="s">
        <v>75</v>
      </c>
      <c r="T55" s="48">
        <v>2</v>
      </c>
      <c r="U55" s="43" t="s">
        <v>65</v>
      </c>
      <c r="V55" s="43">
        <v>1</v>
      </c>
      <c r="W55" s="43" t="s">
        <v>86</v>
      </c>
      <c r="X55" s="48">
        <v>1</v>
      </c>
      <c r="Y55" s="50">
        <v>19416</v>
      </c>
      <c r="Z55" s="51" t="s">
        <v>99</v>
      </c>
      <c r="AA55" s="51">
        <v>2</v>
      </c>
      <c r="AB55" s="60">
        <v>3</v>
      </c>
      <c r="AC55" s="60">
        <v>2</v>
      </c>
      <c r="AD55" s="60">
        <v>2</v>
      </c>
      <c r="AE55" s="60">
        <v>1</v>
      </c>
      <c r="AF55" s="60">
        <v>2</v>
      </c>
      <c r="AG55" s="60">
        <v>1</v>
      </c>
    </row>
    <row r="56" spans="1:33" s="60" customFormat="1" x14ac:dyDescent="0.5">
      <c r="A56" s="60">
        <v>53</v>
      </c>
      <c r="B56" s="45" t="s">
        <v>216</v>
      </c>
      <c r="C56" s="43">
        <v>51</v>
      </c>
      <c r="D56" s="43" t="s">
        <v>51</v>
      </c>
      <c r="E56" s="43"/>
      <c r="F56" s="43">
        <v>45</v>
      </c>
      <c r="G56" s="43">
        <v>1</v>
      </c>
      <c r="H56" s="52">
        <v>1500000</v>
      </c>
      <c r="I56" s="43">
        <v>1</v>
      </c>
      <c r="J56" s="43"/>
      <c r="K56" s="43" t="s">
        <v>52</v>
      </c>
      <c r="L56" s="43"/>
      <c r="M56" s="43">
        <v>3</v>
      </c>
      <c r="N56" s="43" t="s">
        <v>54</v>
      </c>
      <c r="O56" s="43"/>
      <c r="P56" s="43" t="s">
        <v>56</v>
      </c>
      <c r="Q56" s="43"/>
      <c r="R56" s="43" t="s">
        <v>57</v>
      </c>
      <c r="S56" s="43" t="s">
        <v>75</v>
      </c>
      <c r="T56" s="48">
        <v>2</v>
      </c>
      <c r="U56" s="43" t="s">
        <v>59</v>
      </c>
      <c r="V56" s="43">
        <v>2</v>
      </c>
      <c r="W56" s="43" t="s">
        <v>57</v>
      </c>
      <c r="X56" s="43">
        <v>2</v>
      </c>
      <c r="Y56" s="50">
        <v>28066.5</v>
      </c>
      <c r="Z56" s="51" t="s">
        <v>99</v>
      </c>
      <c r="AA56" s="51">
        <v>2</v>
      </c>
      <c r="AB56" s="60">
        <v>1</v>
      </c>
      <c r="AC56" s="60">
        <v>1</v>
      </c>
      <c r="AD56" s="60">
        <v>2</v>
      </c>
      <c r="AE56" s="60">
        <v>1</v>
      </c>
      <c r="AF56" s="60">
        <v>2</v>
      </c>
      <c r="AG56" s="60">
        <v>2</v>
      </c>
    </row>
    <row r="57" spans="1:33" s="60" customFormat="1" x14ac:dyDescent="0.5">
      <c r="A57" s="60">
        <v>54</v>
      </c>
      <c r="B57" s="45" t="s">
        <v>217</v>
      </c>
      <c r="C57" s="43">
        <v>65</v>
      </c>
      <c r="D57" s="43" t="s">
        <v>135</v>
      </c>
      <c r="E57" s="43"/>
      <c r="F57" s="43">
        <v>25</v>
      </c>
      <c r="G57" s="43">
        <v>1</v>
      </c>
      <c r="H57" s="55">
        <v>4500000</v>
      </c>
      <c r="I57" s="43">
        <v>1</v>
      </c>
      <c r="J57" s="43"/>
      <c r="K57" s="43" t="s">
        <v>52</v>
      </c>
      <c r="L57" s="43"/>
      <c r="M57" s="43">
        <v>5</v>
      </c>
      <c r="N57" s="43" t="s">
        <v>136</v>
      </c>
      <c r="O57" s="43"/>
      <c r="P57" s="43" t="s">
        <v>52</v>
      </c>
      <c r="Q57" s="43"/>
      <c r="R57" s="43" t="s">
        <v>139</v>
      </c>
      <c r="S57" s="43" t="s">
        <v>75</v>
      </c>
      <c r="T57" s="48">
        <v>2</v>
      </c>
      <c r="U57" s="43" t="s">
        <v>65</v>
      </c>
      <c r="V57" s="43">
        <v>1</v>
      </c>
      <c r="W57" s="43" t="s">
        <v>86</v>
      </c>
      <c r="X57" s="43">
        <v>1</v>
      </c>
      <c r="Y57" s="50">
        <v>7179105</v>
      </c>
      <c r="Z57" s="51" t="s">
        <v>99</v>
      </c>
      <c r="AA57" s="51">
        <v>2</v>
      </c>
      <c r="AB57" s="60">
        <v>1</v>
      </c>
      <c r="AC57" s="60">
        <v>1</v>
      </c>
      <c r="AD57" s="60">
        <v>1</v>
      </c>
      <c r="AE57" s="60">
        <v>1</v>
      </c>
      <c r="AF57" s="60">
        <v>2</v>
      </c>
      <c r="AG57" s="60">
        <v>2</v>
      </c>
    </row>
    <row r="58" spans="1:33" s="60" customFormat="1" x14ac:dyDescent="0.5">
      <c r="A58" s="60">
        <v>55</v>
      </c>
      <c r="B58" s="60" t="s">
        <v>218</v>
      </c>
      <c r="C58" s="23">
        <v>48</v>
      </c>
      <c r="D58" s="60" t="s">
        <v>51</v>
      </c>
      <c r="F58" s="23">
        <v>23</v>
      </c>
      <c r="G58" s="23">
        <v>1</v>
      </c>
      <c r="H58" s="63">
        <v>1000000</v>
      </c>
      <c r="I58" s="23">
        <v>2</v>
      </c>
      <c r="J58" s="23"/>
      <c r="K58" s="23" t="s">
        <v>52</v>
      </c>
      <c r="L58" s="23"/>
      <c r="M58" s="23">
        <v>2</v>
      </c>
      <c r="N58" s="23" t="s">
        <v>53</v>
      </c>
      <c r="O58" s="23"/>
      <c r="P58" s="23" t="s">
        <v>137</v>
      </c>
      <c r="Q58" s="23"/>
      <c r="R58" s="23" t="s">
        <v>162</v>
      </c>
      <c r="S58" s="23" t="s">
        <v>75</v>
      </c>
      <c r="T58" s="48">
        <v>2</v>
      </c>
      <c r="U58" s="23" t="s">
        <v>126</v>
      </c>
      <c r="V58" s="23">
        <v>2</v>
      </c>
      <c r="W58" s="43" t="s">
        <v>86</v>
      </c>
      <c r="X58" s="43">
        <v>1</v>
      </c>
      <c r="Y58" s="62">
        <v>25020</v>
      </c>
      <c r="Z58" s="51" t="s">
        <v>99</v>
      </c>
      <c r="AA58" s="51">
        <v>2</v>
      </c>
      <c r="AB58" s="60">
        <v>1</v>
      </c>
      <c r="AC58" s="60">
        <v>1</v>
      </c>
      <c r="AD58" s="60">
        <v>1</v>
      </c>
      <c r="AE58" s="60">
        <v>1</v>
      </c>
      <c r="AF58" s="60">
        <v>1</v>
      </c>
      <c r="AG58" s="60">
        <v>2</v>
      </c>
    </row>
    <row r="59" spans="1:33" s="60" customFormat="1" x14ac:dyDescent="0.5">
      <c r="A59" s="60">
        <v>56</v>
      </c>
      <c r="B59" s="60" t="s">
        <v>183</v>
      </c>
      <c r="C59" s="60">
        <v>55</v>
      </c>
      <c r="D59" s="60" t="s">
        <v>49</v>
      </c>
      <c r="F59" s="23">
        <v>40</v>
      </c>
      <c r="G59" s="23">
        <v>1</v>
      </c>
      <c r="H59" s="61">
        <v>2750000</v>
      </c>
      <c r="I59" s="60">
        <v>3</v>
      </c>
      <c r="K59" s="60" t="s">
        <v>52</v>
      </c>
      <c r="M59" s="23">
        <v>1</v>
      </c>
      <c r="N59" s="23" t="s">
        <v>129</v>
      </c>
      <c r="O59" s="23"/>
      <c r="P59" s="60" t="s">
        <v>56</v>
      </c>
      <c r="R59" s="60" t="s">
        <v>162</v>
      </c>
      <c r="S59" s="23" t="s">
        <v>138</v>
      </c>
      <c r="T59" s="48">
        <v>2</v>
      </c>
      <c r="U59" s="60" t="s">
        <v>59</v>
      </c>
      <c r="V59" s="60">
        <v>2</v>
      </c>
      <c r="W59" s="62" t="s">
        <v>86</v>
      </c>
      <c r="X59" s="43">
        <v>1</v>
      </c>
      <c r="Y59" s="62">
        <v>1530</v>
      </c>
      <c r="Z59" s="62" t="s">
        <v>159</v>
      </c>
      <c r="AA59" s="62">
        <v>1</v>
      </c>
      <c r="AB59" s="60">
        <v>2</v>
      </c>
      <c r="AC59" s="60">
        <v>2</v>
      </c>
      <c r="AD59" s="60">
        <v>1</v>
      </c>
      <c r="AE59" s="60">
        <v>1</v>
      </c>
      <c r="AF59" s="60">
        <v>2</v>
      </c>
      <c r="AG59" s="60">
        <v>2</v>
      </c>
    </row>
    <row r="60" spans="1:33" s="60" customFormat="1" x14ac:dyDescent="0.5">
      <c r="A60" s="60">
        <v>57</v>
      </c>
      <c r="B60" s="60" t="s">
        <v>219</v>
      </c>
      <c r="C60" s="60">
        <v>63</v>
      </c>
      <c r="D60" s="60" t="s">
        <v>51</v>
      </c>
      <c r="F60" s="23">
        <v>55</v>
      </c>
      <c r="G60" s="23">
        <v>1</v>
      </c>
      <c r="H60" s="61">
        <v>2500000</v>
      </c>
      <c r="I60" s="60">
        <v>3</v>
      </c>
      <c r="K60" s="60" t="s">
        <v>52</v>
      </c>
      <c r="M60" s="23">
        <v>5</v>
      </c>
      <c r="N60" s="23" t="s">
        <v>124</v>
      </c>
      <c r="O60" s="23"/>
      <c r="P60" s="60" t="s">
        <v>52</v>
      </c>
      <c r="R60" s="60" t="s">
        <v>139</v>
      </c>
      <c r="S60" s="23" t="s">
        <v>138</v>
      </c>
      <c r="T60" s="48">
        <v>2</v>
      </c>
      <c r="U60" s="60" t="s">
        <v>157</v>
      </c>
      <c r="V60" s="60">
        <v>1</v>
      </c>
      <c r="W60" s="62" t="s">
        <v>86</v>
      </c>
      <c r="X60" s="43">
        <v>1</v>
      </c>
      <c r="Y60" s="62">
        <v>840</v>
      </c>
      <c r="Z60" s="62" t="s">
        <v>159</v>
      </c>
      <c r="AA60" s="62">
        <v>1</v>
      </c>
      <c r="AB60" s="60">
        <v>2</v>
      </c>
      <c r="AC60" s="60">
        <v>2</v>
      </c>
      <c r="AD60" s="60">
        <v>1</v>
      </c>
      <c r="AE60" s="60">
        <v>1</v>
      </c>
      <c r="AF60" s="60">
        <v>2</v>
      </c>
      <c r="AG60" s="60">
        <v>2</v>
      </c>
    </row>
    <row r="61" spans="1:33" s="60" customFormat="1" x14ac:dyDescent="0.5">
      <c r="A61" s="60">
        <v>58</v>
      </c>
      <c r="B61" s="60" t="s">
        <v>220</v>
      </c>
      <c r="C61" s="60">
        <v>47</v>
      </c>
      <c r="D61" s="60" t="s">
        <v>49</v>
      </c>
      <c r="F61" s="23">
        <v>32</v>
      </c>
      <c r="G61" s="23">
        <v>1</v>
      </c>
      <c r="H61" s="61">
        <v>1500000</v>
      </c>
      <c r="I61" s="60">
        <v>3</v>
      </c>
      <c r="K61" s="60" t="s">
        <v>52</v>
      </c>
      <c r="M61" s="23">
        <v>1</v>
      </c>
      <c r="N61" s="23" t="s">
        <v>140</v>
      </c>
      <c r="O61" s="23"/>
      <c r="P61" s="60" t="s">
        <v>141</v>
      </c>
      <c r="R61" s="60" t="s">
        <v>162</v>
      </c>
      <c r="S61" s="23" t="s">
        <v>138</v>
      </c>
      <c r="T61" s="48">
        <v>2</v>
      </c>
      <c r="U61" s="60" t="s">
        <v>65</v>
      </c>
      <c r="V61" s="60">
        <v>1</v>
      </c>
      <c r="W61" s="62" t="s">
        <v>86</v>
      </c>
      <c r="X61" s="43">
        <v>1</v>
      </c>
      <c r="Y61" s="62">
        <v>930</v>
      </c>
      <c r="Z61" s="62" t="s">
        <v>159</v>
      </c>
      <c r="AA61" s="62">
        <v>1</v>
      </c>
      <c r="AB61" s="60">
        <v>1</v>
      </c>
      <c r="AC61" s="60">
        <v>1</v>
      </c>
      <c r="AD61" s="60">
        <v>1</v>
      </c>
      <c r="AE61" s="60">
        <v>1</v>
      </c>
      <c r="AF61" s="60">
        <v>2</v>
      </c>
      <c r="AG61" s="60">
        <v>2</v>
      </c>
    </row>
    <row r="62" spans="1:33" s="60" customFormat="1" x14ac:dyDescent="0.5">
      <c r="A62" s="60">
        <v>59</v>
      </c>
      <c r="B62" s="60" t="s">
        <v>221</v>
      </c>
      <c r="C62" s="60">
        <v>56</v>
      </c>
      <c r="D62" s="60" t="s">
        <v>51</v>
      </c>
      <c r="F62" s="23">
        <v>40</v>
      </c>
      <c r="G62" s="23">
        <v>1</v>
      </c>
      <c r="H62" s="61">
        <v>2800000</v>
      </c>
      <c r="I62" s="60">
        <v>3</v>
      </c>
      <c r="K62" s="60" t="s">
        <v>52</v>
      </c>
      <c r="M62" s="23">
        <v>3</v>
      </c>
      <c r="N62" s="23" t="s">
        <v>124</v>
      </c>
      <c r="O62" s="23"/>
      <c r="P62" s="60" t="s">
        <v>56</v>
      </c>
      <c r="R62" s="60" t="s">
        <v>162</v>
      </c>
      <c r="S62" s="23" t="s">
        <v>138</v>
      </c>
      <c r="T62" s="48">
        <v>2</v>
      </c>
      <c r="U62" s="60" t="s">
        <v>59</v>
      </c>
      <c r="V62" s="60">
        <v>2</v>
      </c>
      <c r="W62" s="62" t="s">
        <v>86</v>
      </c>
      <c r="X62" s="43">
        <v>1</v>
      </c>
      <c r="Y62" s="62">
        <v>1320</v>
      </c>
      <c r="Z62" s="62" t="s">
        <v>159</v>
      </c>
      <c r="AA62" s="62">
        <v>1</v>
      </c>
      <c r="AB62" s="60">
        <v>2</v>
      </c>
      <c r="AC62" s="60">
        <v>2</v>
      </c>
      <c r="AD62" s="60">
        <v>1</v>
      </c>
      <c r="AE62" s="60">
        <v>1</v>
      </c>
      <c r="AF62" s="60">
        <v>2</v>
      </c>
      <c r="AG62" s="60">
        <v>1</v>
      </c>
    </row>
    <row r="63" spans="1:33" s="60" customFormat="1" x14ac:dyDescent="0.5">
      <c r="A63" s="60">
        <v>60</v>
      </c>
      <c r="B63" s="60" t="s">
        <v>222</v>
      </c>
      <c r="C63" s="60">
        <v>57</v>
      </c>
      <c r="D63" s="60" t="s">
        <v>49</v>
      </c>
      <c r="F63" s="23">
        <v>13</v>
      </c>
      <c r="G63" s="23">
        <v>1</v>
      </c>
      <c r="H63" s="61">
        <v>3000000</v>
      </c>
      <c r="I63" s="60">
        <v>3</v>
      </c>
      <c r="K63" s="60" t="s">
        <v>52</v>
      </c>
      <c r="M63" s="23">
        <v>3</v>
      </c>
      <c r="N63" s="23" t="s">
        <v>144</v>
      </c>
      <c r="O63" s="23"/>
      <c r="P63" s="60" t="s">
        <v>52</v>
      </c>
      <c r="R63" s="60" t="s">
        <v>57</v>
      </c>
      <c r="S63" s="23" t="s">
        <v>142</v>
      </c>
      <c r="T63" s="23">
        <v>1</v>
      </c>
      <c r="U63" s="60" t="s">
        <v>143</v>
      </c>
      <c r="V63" s="60">
        <v>1</v>
      </c>
      <c r="W63" s="62" t="s">
        <v>86</v>
      </c>
      <c r="X63" s="43">
        <v>1</v>
      </c>
      <c r="Y63" s="62">
        <v>1250</v>
      </c>
      <c r="Z63" s="62" t="s">
        <v>159</v>
      </c>
      <c r="AA63" s="62">
        <v>1</v>
      </c>
      <c r="AB63" s="60">
        <v>3</v>
      </c>
      <c r="AC63" s="60">
        <v>2</v>
      </c>
      <c r="AD63" s="60">
        <v>1</v>
      </c>
      <c r="AE63" s="60">
        <v>1</v>
      </c>
      <c r="AF63" s="60">
        <v>2</v>
      </c>
      <c r="AG63" s="60">
        <v>2</v>
      </c>
    </row>
    <row r="64" spans="1:33" s="60" customFormat="1" x14ac:dyDescent="0.5">
      <c r="A64" s="60">
        <v>61</v>
      </c>
      <c r="B64" s="60" t="s">
        <v>223</v>
      </c>
      <c r="C64" s="60">
        <v>58</v>
      </c>
      <c r="D64" s="60" t="s">
        <v>51</v>
      </c>
      <c r="F64" s="23">
        <v>45</v>
      </c>
      <c r="G64" s="23">
        <v>1</v>
      </c>
      <c r="H64" s="61">
        <v>1500000</v>
      </c>
      <c r="I64" s="60">
        <v>3</v>
      </c>
      <c r="K64" s="60" t="s">
        <v>52</v>
      </c>
      <c r="M64" s="23">
        <v>1</v>
      </c>
      <c r="N64" s="23"/>
      <c r="O64" s="23"/>
      <c r="P64" s="60" t="s">
        <v>141</v>
      </c>
      <c r="R64" s="60" t="s">
        <v>162</v>
      </c>
      <c r="S64" s="23" t="s">
        <v>138</v>
      </c>
      <c r="T64" s="23">
        <v>2</v>
      </c>
      <c r="U64" s="60" t="s">
        <v>59</v>
      </c>
      <c r="V64" s="60">
        <v>2</v>
      </c>
      <c r="W64" s="62" t="s">
        <v>86</v>
      </c>
      <c r="X64" s="43">
        <v>1</v>
      </c>
      <c r="Y64" s="62">
        <v>1378</v>
      </c>
      <c r="Z64" s="62" t="s">
        <v>159</v>
      </c>
      <c r="AA64" s="62">
        <v>1</v>
      </c>
      <c r="AB64" s="60">
        <v>1</v>
      </c>
      <c r="AC64" s="60">
        <v>1</v>
      </c>
      <c r="AD64" s="60">
        <v>1</v>
      </c>
      <c r="AE64" s="60">
        <v>1</v>
      </c>
      <c r="AF64" s="60">
        <v>1</v>
      </c>
      <c r="AG64" s="60">
        <v>1</v>
      </c>
    </row>
    <row r="65" spans="1:33" s="60" customFormat="1" x14ac:dyDescent="0.5">
      <c r="A65" s="60">
        <v>62</v>
      </c>
      <c r="B65" s="60" t="s">
        <v>215</v>
      </c>
      <c r="C65" s="60">
        <v>69</v>
      </c>
      <c r="D65" s="60" t="s">
        <v>49</v>
      </c>
      <c r="F65" s="23">
        <v>40</v>
      </c>
      <c r="G65" s="23">
        <v>1</v>
      </c>
      <c r="H65" s="61">
        <v>5000000</v>
      </c>
      <c r="I65" s="60">
        <v>3</v>
      </c>
      <c r="K65" s="60" t="s">
        <v>52</v>
      </c>
      <c r="M65" s="23">
        <v>4</v>
      </c>
      <c r="N65" s="23" t="s">
        <v>153</v>
      </c>
      <c r="O65" s="23"/>
      <c r="P65" s="60" t="s">
        <v>52</v>
      </c>
      <c r="R65" s="60" t="s">
        <v>58</v>
      </c>
      <c r="S65" s="23" t="s">
        <v>76</v>
      </c>
      <c r="T65" s="23">
        <v>1</v>
      </c>
      <c r="U65" s="60" t="s">
        <v>145</v>
      </c>
      <c r="V65" s="60">
        <v>1</v>
      </c>
      <c r="W65" s="62" t="s">
        <v>86</v>
      </c>
      <c r="X65" s="43">
        <v>1</v>
      </c>
      <c r="Y65" s="62">
        <v>5440</v>
      </c>
      <c r="Z65" s="62" t="s">
        <v>159</v>
      </c>
      <c r="AA65" s="62">
        <v>1</v>
      </c>
      <c r="AB65" s="60">
        <v>2</v>
      </c>
      <c r="AC65" s="60">
        <v>2</v>
      </c>
      <c r="AD65" s="60">
        <v>1</v>
      </c>
      <c r="AE65" s="60">
        <v>1</v>
      </c>
      <c r="AF65" s="60">
        <v>1</v>
      </c>
      <c r="AG65" s="60">
        <v>1</v>
      </c>
    </row>
    <row r="66" spans="1:33" s="60" customFormat="1" x14ac:dyDescent="0.5">
      <c r="A66" s="60">
        <v>63</v>
      </c>
      <c r="B66" s="60" t="s">
        <v>224</v>
      </c>
      <c r="C66" s="60">
        <v>62</v>
      </c>
      <c r="D66" s="60" t="s">
        <v>51</v>
      </c>
      <c r="F66" s="23">
        <v>30</v>
      </c>
      <c r="G66" s="23">
        <v>1</v>
      </c>
      <c r="H66" s="61">
        <v>1500000</v>
      </c>
      <c r="I66" s="60">
        <v>3</v>
      </c>
      <c r="K66" s="60" t="s">
        <v>52</v>
      </c>
      <c r="M66" s="23">
        <v>10</v>
      </c>
      <c r="N66" s="23" t="s">
        <v>124</v>
      </c>
      <c r="O66" s="23"/>
      <c r="P66" s="60" t="s">
        <v>52</v>
      </c>
      <c r="R66" s="60" t="s">
        <v>57</v>
      </c>
      <c r="S66" s="23" t="s">
        <v>138</v>
      </c>
      <c r="T66" s="23">
        <v>2</v>
      </c>
      <c r="U66" s="60" t="s">
        <v>161</v>
      </c>
      <c r="V66" s="60">
        <v>1</v>
      </c>
      <c r="W66" s="62" t="s">
        <v>86</v>
      </c>
      <c r="X66" s="43">
        <v>1</v>
      </c>
      <c r="Y66" s="62">
        <v>3478</v>
      </c>
      <c r="Z66" s="62" t="s">
        <v>159</v>
      </c>
      <c r="AA66" s="62">
        <v>1</v>
      </c>
      <c r="AB66" s="60">
        <v>3</v>
      </c>
      <c r="AC66" s="60">
        <v>2</v>
      </c>
      <c r="AD66" s="60">
        <v>1</v>
      </c>
      <c r="AE66" s="60">
        <v>1</v>
      </c>
      <c r="AF66" s="60">
        <v>2</v>
      </c>
      <c r="AG66" s="60">
        <v>1</v>
      </c>
    </row>
    <row r="67" spans="1:33" s="60" customFormat="1" x14ac:dyDescent="0.5">
      <c r="A67" s="60">
        <v>64</v>
      </c>
      <c r="B67" s="60" t="s">
        <v>225</v>
      </c>
      <c r="C67" s="60">
        <v>57</v>
      </c>
      <c r="D67" s="60" t="s">
        <v>50</v>
      </c>
      <c r="F67" s="23">
        <v>40</v>
      </c>
      <c r="G67" s="23">
        <v>1</v>
      </c>
      <c r="H67" s="61">
        <v>2750000</v>
      </c>
      <c r="I67" s="60">
        <v>3</v>
      </c>
      <c r="K67" s="60" t="s">
        <v>52</v>
      </c>
      <c r="M67" s="23">
        <v>4</v>
      </c>
      <c r="N67" s="23" t="s">
        <v>124</v>
      </c>
      <c r="O67" s="23"/>
      <c r="P67" s="60" t="s">
        <v>52</v>
      </c>
      <c r="R67" s="60" t="s">
        <v>146</v>
      </c>
      <c r="S67" s="23" t="s">
        <v>138</v>
      </c>
      <c r="T67" s="23">
        <v>2</v>
      </c>
      <c r="U67" s="60" t="s">
        <v>65</v>
      </c>
      <c r="V67" s="60">
        <v>1</v>
      </c>
      <c r="W67" s="62" t="s">
        <v>86</v>
      </c>
      <c r="X67" s="43">
        <v>1</v>
      </c>
      <c r="Y67" s="62">
        <v>4589</v>
      </c>
      <c r="Z67" s="62" t="s">
        <v>159</v>
      </c>
      <c r="AA67" s="62">
        <v>1</v>
      </c>
      <c r="AB67" s="60">
        <v>1</v>
      </c>
      <c r="AC67" s="60">
        <v>1</v>
      </c>
      <c r="AD67" s="60">
        <v>2</v>
      </c>
      <c r="AE67" s="60">
        <v>1</v>
      </c>
      <c r="AF67" s="60">
        <v>1</v>
      </c>
      <c r="AG67" s="60">
        <v>1</v>
      </c>
    </row>
    <row r="68" spans="1:33" s="60" customFormat="1" x14ac:dyDescent="0.5">
      <c r="A68" s="60">
        <v>65</v>
      </c>
      <c r="B68" s="60" t="s">
        <v>226</v>
      </c>
      <c r="C68" s="60">
        <f>2021-1962</f>
        <v>59</v>
      </c>
      <c r="D68" s="60" t="s">
        <v>50</v>
      </c>
      <c r="F68" s="23">
        <v>35</v>
      </c>
      <c r="G68" s="23">
        <v>1</v>
      </c>
      <c r="H68" s="61">
        <v>1500000</v>
      </c>
      <c r="I68" s="60">
        <v>3</v>
      </c>
      <c r="K68" s="60" t="s">
        <v>52</v>
      </c>
      <c r="M68" s="23">
        <v>10</v>
      </c>
      <c r="N68" s="23" t="s">
        <v>124</v>
      </c>
      <c r="O68" s="23"/>
      <c r="P68" s="60" t="s">
        <v>52</v>
      </c>
      <c r="R68" s="60" t="s">
        <v>57</v>
      </c>
      <c r="S68" s="23" t="s">
        <v>128</v>
      </c>
      <c r="T68" s="23">
        <v>2</v>
      </c>
      <c r="U68" s="60" t="s">
        <v>59</v>
      </c>
      <c r="V68" s="60">
        <v>2</v>
      </c>
      <c r="W68" s="62" t="s">
        <v>86</v>
      </c>
      <c r="X68" s="43">
        <v>1</v>
      </c>
      <c r="Y68" s="62">
        <v>3672</v>
      </c>
      <c r="Z68" s="62" t="s">
        <v>159</v>
      </c>
      <c r="AA68" s="62">
        <v>1</v>
      </c>
      <c r="AB68" s="60">
        <v>1</v>
      </c>
      <c r="AC68" s="60">
        <v>1</v>
      </c>
      <c r="AD68" s="60">
        <v>1</v>
      </c>
      <c r="AE68" s="60">
        <v>1</v>
      </c>
      <c r="AF68" s="60">
        <v>1</v>
      </c>
      <c r="AG68" s="60">
        <v>1</v>
      </c>
    </row>
    <row r="69" spans="1:33" s="60" customFormat="1" x14ac:dyDescent="0.5">
      <c r="A69" s="60">
        <v>66</v>
      </c>
      <c r="B69" s="60" t="s">
        <v>195</v>
      </c>
      <c r="C69" s="60">
        <v>59</v>
      </c>
      <c r="D69" s="60" t="s">
        <v>50</v>
      </c>
      <c r="F69" s="23">
        <v>43</v>
      </c>
      <c r="G69" s="23">
        <v>1</v>
      </c>
      <c r="H69" s="61">
        <v>1500000</v>
      </c>
      <c r="I69" s="60">
        <v>2</v>
      </c>
      <c r="K69" s="60" t="s">
        <v>52</v>
      </c>
      <c r="M69" s="23">
        <v>3</v>
      </c>
      <c r="N69" s="23" t="s">
        <v>124</v>
      </c>
      <c r="O69" s="23"/>
      <c r="P69" s="60" t="s">
        <v>141</v>
      </c>
      <c r="R69" s="60" t="s">
        <v>162</v>
      </c>
      <c r="S69" s="23" t="s">
        <v>138</v>
      </c>
      <c r="T69" s="23">
        <v>2</v>
      </c>
      <c r="U69" s="60" t="s">
        <v>59</v>
      </c>
      <c r="V69" s="60">
        <v>2</v>
      </c>
      <c r="W69" s="62" t="s">
        <v>86</v>
      </c>
      <c r="X69" s="43">
        <v>1</v>
      </c>
      <c r="Y69" s="62">
        <v>4786</v>
      </c>
      <c r="Z69" s="62" t="s">
        <v>159</v>
      </c>
      <c r="AA69" s="62">
        <v>1</v>
      </c>
      <c r="AB69" s="60">
        <v>2</v>
      </c>
      <c r="AC69" s="60">
        <v>2</v>
      </c>
      <c r="AD69" s="60">
        <v>2</v>
      </c>
      <c r="AE69" s="60">
        <v>1</v>
      </c>
      <c r="AF69" s="60">
        <v>1</v>
      </c>
      <c r="AG69" s="60">
        <v>1</v>
      </c>
    </row>
    <row r="70" spans="1:33" s="60" customFormat="1" x14ac:dyDescent="0.5">
      <c r="A70" s="60">
        <v>67</v>
      </c>
      <c r="B70" s="60" t="s">
        <v>227</v>
      </c>
      <c r="C70" s="60">
        <v>56</v>
      </c>
      <c r="D70" s="60" t="s">
        <v>51</v>
      </c>
      <c r="F70" s="23">
        <v>20</v>
      </c>
      <c r="G70" s="23">
        <v>1</v>
      </c>
      <c r="H70" s="61">
        <v>2000000</v>
      </c>
      <c r="I70" s="60">
        <v>2</v>
      </c>
      <c r="K70" s="60" t="s">
        <v>52</v>
      </c>
      <c r="M70" s="23">
        <v>2</v>
      </c>
      <c r="N70" s="23" t="s">
        <v>140</v>
      </c>
      <c r="O70" s="23"/>
      <c r="P70" s="60" t="s">
        <v>56</v>
      </c>
      <c r="R70" s="60" t="s">
        <v>162</v>
      </c>
      <c r="S70" s="23" t="s">
        <v>147</v>
      </c>
      <c r="T70" s="23">
        <v>1</v>
      </c>
      <c r="U70" s="60" t="s">
        <v>62</v>
      </c>
      <c r="V70" s="60">
        <v>1</v>
      </c>
      <c r="W70" s="62" t="s">
        <v>86</v>
      </c>
      <c r="X70" s="43">
        <v>1</v>
      </c>
      <c r="Y70" s="62">
        <v>2896</v>
      </c>
      <c r="Z70" s="62" t="s">
        <v>159</v>
      </c>
      <c r="AA70" s="62">
        <v>1</v>
      </c>
      <c r="AB70" s="60">
        <v>3</v>
      </c>
      <c r="AC70" s="60">
        <v>2</v>
      </c>
      <c r="AD70" s="60">
        <v>1</v>
      </c>
      <c r="AE70" s="60">
        <v>1</v>
      </c>
      <c r="AF70" s="60">
        <v>2</v>
      </c>
      <c r="AG70" s="60">
        <v>1</v>
      </c>
    </row>
    <row r="71" spans="1:33" s="60" customFormat="1" x14ac:dyDescent="0.5">
      <c r="A71" s="60">
        <v>68</v>
      </c>
      <c r="B71" s="60" t="s">
        <v>228</v>
      </c>
      <c r="C71" s="60">
        <v>55</v>
      </c>
      <c r="D71" s="60" t="s">
        <v>50</v>
      </c>
      <c r="F71" s="23">
        <v>10</v>
      </c>
      <c r="G71" s="23">
        <v>1</v>
      </c>
      <c r="H71" s="61">
        <v>2500000</v>
      </c>
      <c r="I71" s="60">
        <v>2</v>
      </c>
      <c r="K71" s="60" t="s">
        <v>52</v>
      </c>
      <c r="M71" s="23">
        <v>2</v>
      </c>
      <c r="N71" s="23" t="s">
        <v>140</v>
      </c>
      <c r="O71" s="23"/>
      <c r="P71" s="60" t="s">
        <v>141</v>
      </c>
      <c r="R71" s="60" t="s">
        <v>162</v>
      </c>
      <c r="S71" s="23" t="s">
        <v>142</v>
      </c>
      <c r="T71" s="23">
        <v>1</v>
      </c>
      <c r="U71" s="60" t="s">
        <v>148</v>
      </c>
      <c r="V71" s="60">
        <v>1</v>
      </c>
      <c r="W71" s="62" t="s">
        <v>86</v>
      </c>
      <c r="X71" s="43">
        <v>1</v>
      </c>
      <c r="Y71" s="62">
        <v>3868</v>
      </c>
      <c r="Z71" s="62" t="s">
        <v>159</v>
      </c>
      <c r="AA71" s="62">
        <v>1</v>
      </c>
      <c r="AB71" s="60">
        <v>3</v>
      </c>
      <c r="AC71" s="60">
        <v>2</v>
      </c>
      <c r="AD71" s="60">
        <v>1</v>
      </c>
      <c r="AE71" s="60">
        <v>1</v>
      </c>
      <c r="AF71" s="60">
        <v>1</v>
      </c>
      <c r="AG71" s="60">
        <v>1</v>
      </c>
    </row>
    <row r="72" spans="1:33" s="60" customFormat="1" x14ac:dyDescent="0.5">
      <c r="A72" s="60">
        <v>69</v>
      </c>
      <c r="B72" s="60" t="s">
        <v>229</v>
      </c>
      <c r="C72" s="60">
        <v>49</v>
      </c>
      <c r="D72" s="60" t="s">
        <v>50</v>
      </c>
      <c r="F72" s="23">
        <v>15</v>
      </c>
      <c r="G72" s="23">
        <v>1</v>
      </c>
      <c r="H72" s="61">
        <v>2500000</v>
      </c>
      <c r="I72" s="60">
        <v>2</v>
      </c>
      <c r="K72" s="60" t="s">
        <v>52</v>
      </c>
      <c r="M72" s="23">
        <v>1</v>
      </c>
      <c r="N72" s="23" t="s">
        <v>140</v>
      </c>
      <c r="O72" s="23"/>
      <c r="P72" s="60" t="s">
        <v>137</v>
      </c>
      <c r="R72" s="60" t="s">
        <v>162</v>
      </c>
      <c r="S72" s="23" t="s">
        <v>149</v>
      </c>
      <c r="T72" s="23">
        <v>1</v>
      </c>
      <c r="U72" s="60" t="s">
        <v>62</v>
      </c>
      <c r="V72" s="60">
        <v>1</v>
      </c>
      <c r="W72" s="62" t="s">
        <v>86</v>
      </c>
      <c r="X72" s="43">
        <v>1</v>
      </c>
      <c r="Y72" s="62">
        <v>5140</v>
      </c>
      <c r="Z72" s="62" t="s">
        <v>159</v>
      </c>
      <c r="AA72" s="62">
        <v>1</v>
      </c>
      <c r="AB72" s="60">
        <v>3</v>
      </c>
      <c r="AC72" s="60">
        <v>2</v>
      </c>
      <c r="AD72" s="60">
        <v>2</v>
      </c>
      <c r="AE72" s="60">
        <v>2</v>
      </c>
      <c r="AF72" s="60">
        <v>1</v>
      </c>
      <c r="AG72" s="60">
        <v>1</v>
      </c>
    </row>
    <row r="73" spans="1:33" s="60" customFormat="1" x14ac:dyDescent="0.5">
      <c r="A73" s="60">
        <v>70</v>
      </c>
      <c r="B73" s="60" t="s">
        <v>230</v>
      </c>
      <c r="C73" s="60">
        <f>2021-1969</f>
        <v>52</v>
      </c>
      <c r="D73" s="60" t="s">
        <v>49</v>
      </c>
      <c r="F73" s="23">
        <v>5</v>
      </c>
      <c r="G73" s="23">
        <v>1</v>
      </c>
      <c r="H73" s="61">
        <v>3000000</v>
      </c>
      <c r="I73" s="60">
        <v>1</v>
      </c>
      <c r="K73" s="60" t="s">
        <v>52</v>
      </c>
      <c r="M73" s="23">
        <v>2</v>
      </c>
      <c r="N73" s="23" t="s">
        <v>124</v>
      </c>
      <c r="O73" s="23"/>
      <c r="P73" s="60" t="s">
        <v>130</v>
      </c>
      <c r="R73" s="60" t="s">
        <v>162</v>
      </c>
      <c r="S73" s="23" t="s">
        <v>76</v>
      </c>
      <c r="T73" s="23">
        <v>1</v>
      </c>
      <c r="U73" s="60" t="s">
        <v>59</v>
      </c>
      <c r="V73" s="60">
        <v>2</v>
      </c>
      <c r="W73" s="62" t="s">
        <v>86</v>
      </c>
      <c r="X73" s="43">
        <v>1</v>
      </c>
      <c r="Y73" s="62">
        <v>4850</v>
      </c>
      <c r="Z73" s="62" t="s">
        <v>159</v>
      </c>
      <c r="AA73" s="62">
        <v>1</v>
      </c>
      <c r="AB73" s="60">
        <v>3</v>
      </c>
      <c r="AC73" s="60">
        <v>2</v>
      </c>
      <c r="AD73" s="60">
        <v>1</v>
      </c>
      <c r="AE73" s="60">
        <v>2</v>
      </c>
      <c r="AF73" s="60">
        <v>1</v>
      </c>
      <c r="AG73" s="60">
        <v>1</v>
      </c>
    </row>
    <row r="74" spans="1:33" s="60" customFormat="1" x14ac:dyDescent="0.5">
      <c r="A74" s="60">
        <v>71</v>
      </c>
      <c r="B74" s="60" t="s">
        <v>231</v>
      </c>
      <c r="C74" s="60">
        <f>2021-1941</f>
        <v>80</v>
      </c>
      <c r="D74" s="60" t="s">
        <v>150</v>
      </c>
      <c r="F74" s="23">
        <v>10</v>
      </c>
      <c r="G74" s="23">
        <v>1</v>
      </c>
      <c r="H74" s="61">
        <v>5000000</v>
      </c>
      <c r="I74" s="60">
        <v>1</v>
      </c>
      <c r="K74" s="60" t="s">
        <v>52</v>
      </c>
      <c r="M74" s="23">
        <v>5</v>
      </c>
      <c r="N74" s="23" t="s">
        <v>124</v>
      </c>
      <c r="O74" s="23"/>
      <c r="P74" s="60" t="s">
        <v>141</v>
      </c>
      <c r="R74" s="60" t="s">
        <v>162</v>
      </c>
      <c r="S74" s="23" t="s">
        <v>147</v>
      </c>
      <c r="T74" s="23">
        <v>1</v>
      </c>
      <c r="U74" s="60" t="s">
        <v>59</v>
      </c>
      <c r="V74" s="60">
        <v>2</v>
      </c>
      <c r="W74" s="62" t="s">
        <v>86</v>
      </c>
      <c r="X74" s="43">
        <v>1</v>
      </c>
      <c r="Y74" s="62">
        <v>4784</v>
      </c>
      <c r="Z74" s="62" t="s">
        <v>159</v>
      </c>
      <c r="AA74" s="62">
        <v>1</v>
      </c>
      <c r="AB74" s="60">
        <v>1</v>
      </c>
      <c r="AC74" s="60">
        <v>1</v>
      </c>
      <c r="AD74" s="60">
        <v>2</v>
      </c>
      <c r="AE74" s="60">
        <v>1</v>
      </c>
      <c r="AF74" s="60">
        <v>1</v>
      </c>
      <c r="AG74" s="60">
        <v>1</v>
      </c>
    </row>
    <row r="75" spans="1:33" s="60" customFormat="1" x14ac:dyDescent="0.5">
      <c r="A75" s="60">
        <v>72</v>
      </c>
      <c r="B75" s="60" t="s">
        <v>232</v>
      </c>
      <c r="C75" s="60">
        <v>84</v>
      </c>
      <c r="D75" s="60" t="s">
        <v>150</v>
      </c>
      <c r="F75" s="23">
        <v>10</v>
      </c>
      <c r="G75" s="23">
        <v>1</v>
      </c>
      <c r="H75" s="61">
        <v>5000000</v>
      </c>
      <c r="I75" s="60">
        <v>1</v>
      </c>
      <c r="K75" s="60" t="s">
        <v>52</v>
      </c>
      <c r="M75" s="23">
        <v>10</v>
      </c>
      <c r="N75" s="23" t="s">
        <v>151</v>
      </c>
      <c r="O75" s="23"/>
      <c r="P75" s="60" t="s">
        <v>130</v>
      </c>
      <c r="R75" s="60" t="s">
        <v>162</v>
      </c>
      <c r="S75" s="23" t="s">
        <v>142</v>
      </c>
      <c r="T75" s="23">
        <v>1</v>
      </c>
      <c r="U75" s="60" t="s">
        <v>152</v>
      </c>
      <c r="V75" s="60">
        <v>2</v>
      </c>
      <c r="W75" s="62" t="s">
        <v>86</v>
      </c>
      <c r="X75" s="43">
        <v>1</v>
      </c>
      <c r="Y75" s="62">
        <v>3892</v>
      </c>
      <c r="Z75" s="62" t="s">
        <v>159</v>
      </c>
      <c r="AA75" s="62">
        <v>1</v>
      </c>
      <c r="AB75" s="60">
        <v>2</v>
      </c>
      <c r="AC75" s="60">
        <v>2</v>
      </c>
      <c r="AD75" s="60">
        <v>1</v>
      </c>
      <c r="AE75" s="60">
        <v>1</v>
      </c>
      <c r="AF75" s="60">
        <v>1</v>
      </c>
      <c r="AG75" s="60">
        <v>1</v>
      </c>
    </row>
    <row r="76" spans="1:33" s="60" customFormat="1" x14ac:dyDescent="0.5">
      <c r="A76" s="60">
        <v>73</v>
      </c>
      <c r="B76" s="60" t="s">
        <v>233</v>
      </c>
      <c r="C76" s="60">
        <v>61</v>
      </c>
      <c r="D76" s="60" t="s">
        <v>49</v>
      </c>
      <c r="F76" s="23">
        <v>35</v>
      </c>
      <c r="G76" s="23">
        <v>1</v>
      </c>
      <c r="H76" s="61">
        <v>2000000</v>
      </c>
      <c r="I76" s="60">
        <v>1</v>
      </c>
      <c r="K76" s="60" t="s">
        <v>52</v>
      </c>
      <c r="M76" s="23">
        <v>3</v>
      </c>
      <c r="N76" s="23" t="s">
        <v>130</v>
      </c>
      <c r="O76" s="23"/>
      <c r="P76" s="60" t="s">
        <v>52</v>
      </c>
      <c r="R76" s="60" t="s">
        <v>57</v>
      </c>
      <c r="S76" s="23" t="s">
        <v>142</v>
      </c>
      <c r="T76" s="23">
        <v>1</v>
      </c>
      <c r="U76" s="60" t="s">
        <v>62</v>
      </c>
      <c r="V76" s="60">
        <v>1</v>
      </c>
      <c r="W76" s="62" t="s">
        <v>86</v>
      </c>
      <c r="X76" s="43">
        <v>1</v>
      </c>
      <c r="Y76" s="62">
        <v>4580</v>
      </c>
      <c r="Z76" s="62" t="s">
        <v>159</v>
      </c>
      <c r="AA76" s="62">
        <v>1</v>
      </c>
      <c r="AB76" s="60">
        <v>2</v>
      </c>
      <c r="AC76" s="60">
        <v>2</v>
      </c>
      <c r="AD76" s="60">
        <v>2</v>
      </c>
      <c r="AE76" s="60">
        <v>1</v>
      </c>
      <c r="AF76" s="60">
        <v>1</v>
      </c>
      <c r="AG76" s="60">
        <v>1</v>
      </c>
    </row>
    <row r="77" spans="1:33" s="60" customFormat="1" x14ac:dyDescent="0.5">
      <c r="A77" s="60">
        <v>74</v>
      </c>
      <c r="B77" s="60" t="s">
        <v>234</v>
      </c>
      <c r="C77" s="60">
        <v>61</v>
      </c>
      <c r="D77" s="60" t="s">
        <v>154</v>
      </c>
      <c r="F77" s="23">
        <v>40</v>
      </c>
      <c r="G77" s="23">
        <v>1</v>
      </c>
      <c r="H77" s="61">
        <v>2000000</v>
      </c>
      <c r="I77" s="60">
        <v>2</v>
      </c>
      <c r="K77" s="60" t="s">
        <v>52</v>
      </c>
      <c r="M77" s="23">
        <v>5</v>
      </c>
      <c r="N77" s="23" t="s">
        <v>153</v>
      </c>
      <c r="O77" s="23"/>
      <c r="P77" s="60" t="s">
        <v>137</v>
      </c>
      <c r="R77" s="60" t="s">
        <v>162</v>
      </c>
      <c r="S77" s="23" t="s">
        <v>138</v>
      </c>
      <c r="T77" s="23">
        <v>2</v>
      </c>
      <c r="U77" s="60" t="s">
        <v>63</v>
      </c>
      <c r="V77" s="60">
        <v>1</v>
      </c>
      <c r="W77" s="62" t="s">
        <v>86</v>
      </c>
      <c r="X77" s="43">
        <v>1</v>
      </c>
      <c r="Y77" s="62">
        <v>4280</v>
      </c>
      <c r="Z77" s="62" t="s">
        <v>159</v>
      </c>
      <c r="AA77" s="62">
        <v>1</v>
      </c>
      <c r="AB77" s="60">
        <v>2</v>
      </c>
      <c r="AC77" s="60">
        <v>2</v>
      </c>
      <c r="AD77" s="60">
        <v>1</v>
      </c>
      <c r="AE77" s="60">
        <v>2</v>
      </c>
      <c r="AF77" s="60">
        <v>2</v>
      </c>
      <c r="AG77" s="60">
        <v>1</v>
      </c>
    </row>
    <row r="78" spans="1:33" s="60" customFormat="1" x14ac:dyDescent="0.5">
      <c r="A78" s="60">
        <v>75</v>
      </c>
      <c r="B78" s="60" t="s">
        <v>235</v>
      </c>
      <c r="C78" s="60">
        <f>2021-1965</f>
        <v>56</v>
      </c>
      <c r="D78" s="60" t="s">
        <v>51</v>
      </c>
      <c r="F78" s="23">
        <v>20</v>
      </c>
      <c r="G78" s="23">
        <v>1</v>
      </c>
      <c r="H78" s="61">
        <v>1500000</v>
      </c>
      <c r="I78" s="60">
        <v>1</v>
      </c>
      <c r="K78" s="60" t="s">
        <v>52</v>
      </c>
      <c r="M78" s="23">
        <v>2</v>
      </c>
      <c r="N78" s="23" t="s">
        <v>153</v>
      </c>
      <c r="O78" s="23"/>
      <c r="P78" s="60" t="s">
        <v>141</v>
      </c>
      <c r="R78" s="60" t="s">
        <v>162</v>
      </c>
      <c r="S78" s="23" t="s">
        <v>138</v>
      </c>
      <c r="T78" s="23">
        <v>2</v>
      </c>
      <c r="U78" s="60" t="s">
        <v>59</v>
      </c>
      <c r="V78" s="60">
        <v>2</v>
      </c>
      <c r="W78" s="62" t="s">
        <v>86</v>
      </c>
      <c r="X78" s="43">
        <v>1</v>
      </c>
      <c r="Y78" s="62">
        <v>3986</v>
      </c>
      <c r="Z78" s="62" t="s">
        <v>159</v>
      </c>
      <c r="AA78" s="62">
        <v>1</v>
      </c>
      <c r="AB78" s="60">
        <v>2</v>
      </c>
      <c r="AC78" s="60">
        <v>2</v>
      </c>
      <c r="AD78" s="60">
        <v>2</v>
      </c>
      <c r="AE78" s="60">
        <v>2</v>
      </c>
      <c r="AF78" s="60">
        <v>1</v>
      </c>
      <c r="AG78" s="60">
        <v>1</v>
      </c>
    </row>
    <row r="79" spans="1:33" s="60" customFormat="1" x14ac:dyDescent="0.5">
      <c r="A79" s="60">
        <v>76</v>
      </c>
      <c r="B79" s="60" t="s">
        <v>236</v>
      </c>
      <c r="C79" s="60">
        <v>50</v>
      </c>
      <c r="D79" s="60" t="s">
        <v>49</v>
      </c>
      <c r="F79" s="23">
        <v>35</v>
      </c>
      <c r="G79" s="23">
        <v>1</v>
      </c>
      <c r="H79" s="61">
        <v>1500000</v>
      </c>
      <c r="I79" s="60">
        <v>1</v>
      </c>
      <c r="K79" s="60" t="s">
        <v>52</v>
      </c>
      <c r="M79" s="23">
        <v>3</v>
      </c>
      <c r="N79" s="23" t="s">
        <v>124</v>
      </c>
      <c r="O79" s="23"/>
      <c r="P79" s="60" t="s">
        <v>56</v>
      </c>
      <c r="R79" s="60" t="s">
        <v>162</v>
      </c>
      <c r="S79" s="23" t="s">
        <v>138</v>
      </c>
      <c r="T79" s="23">
        <v>2</v>
      </c>
      <c r="U79" s="60" t="s">
        <v>62</v>
      </c>
      <c r="V79" s="60">
        <v>1</v>
      </c>
      <c r="W79" s="62" t="s">
        <v>86</v>
      </c>
      <c r="X79" s="43">
        <v>1</v>
      </c>
      <c r="Y79" s="62">
        <v>4870</v>
      </c>
      <c r="Z79" s="62" t="s">
        <v>159</v>
      </c>
      <c r="AA79" s="62">
        <v>1</v>
      </c>
      <c r="AB79" s="60">
        <v>2</v>
      </c>
      <c r="AC79" s="60">
        <v>2</v>
      </c>
      <c r="AD79" s="60">
        <v>1</v>
      </c>
      <c r="AE79" s="60">
        <v>1</v>
      </c>
      <c r="AF79" s="60">
        <v>2</v>
      </c>
      <c r="AG79" s="60">
        <v>1</v>
      </c>
    </row>
    <row r="80" spans="1:33" s="60" customFormat="1" x14ac:dyDescent="0.5">
      <c r="A80" s="60">
        <v>77</v>
      </c>
      <c r="B80" s="60" t="s">
        <v>237</v>
      </c>
      <c r="C80" s="60">
        <v>56</v>
      </c>
      <c r="D80" s="60" t="s">
        <v>50</v>
      </c>
      <c r="F80" s="23">
        <v>40</v>
      </c>
      <c r="G80" s="23">
        <v>1</v>
      </c>
      <c r="H80" s="61">
        <v>3000000</v>
      </c>
      <c r="I80" s="60">
        <v>1</v>
      </c>
      <c r="K80" s="60" t="s">
        <v>52</v>
      </c>
      <c r="M80" s="23">
        <v>3</v>
      </c>
      <c r="N80" s="23" t="s">
        <v>153</v>
      </c>
      <c r="O80" s="23"/>
      <c r="P80" s="60" t="s">
        <v>52</v>
      </c>
      <c r="R80" s="60" t="s">
        <v>57</v>
      </c>
      <c r="S80" s="23" t="s">
        <v>138</v>
      </c>
      <c r="T80" s="23">
        <v>2</v>
      </c>
      <c r="U80" s="60" t="s">
        <v>65</v>
      </c>
      <c r="V80" s="60">
        <v>1</v>
      </c>
      <c r="W80" s="62" t="s">
        <v>86</v>
      </c>
      <c r="X80" s="43">
        <v>1</v>
      </c>
      <c r="Y80" s="62">
        <v>5130</v>
      </c>
      <c r="Z80" s="62" t="s">
        <v>159</v>
      </c>
      <c r="AA80" s="62">
        <v>1</v>
      </c>
      <c r="AB80" s="64">
        <v>2</v>
      </c>
      <c r="AC80" s="64">
        <v>2</v>
      </c>
      <c r="AD80" s="60">
        <v>1</v>
      </c>
      <c r="AE80" s="60">
        <v>1</v>
      </c>
      <c r="AF80" s="60">
        <v>2</v>
      </c>
      <c r="AG80" s="60">
        <v>1</v>
      </c>
    </row>
    <row r="81" spans="1:33" s="60" customFormat="1" x14ac:dyDescent="0.5">
      <c r="A81" s="60">
        <v>78</v>
      </c>
      <c r="B81" s="60" t="s">
        <v>208</v>
      </c>
      <c r="C81" s="60">
        <v>53</v>
      </c>
      <c r="D81" s="60" t="s">
        <v>50</v>
      </c>
      <c r="F81" s="23">
        <v>30</v>
      </c>
      <c r="G81" s="23">
        <v>1</v>
      </c>
      <c r="H81" s="61">
        <v>1500000</v>
      </c>
      <c r="I81" s="60">
        <v>3</v>
      </c>
      <c r="K81" s="60" t="s">
        <v>52</v>
      </c>
      <c r="M81" s="23">
        <v>2</v>
      </c>
      <c r="N81" s="23" t="s">
        <v>153</v>
      </c>
      <c r="O81" s="23"/>
      <c r="P81" s="60" t="s">
        <v>137</v>
      </c>
      <c r="R81" s="60" t="s">
        <v>162</v>
      </c>
      <c r="S81" s="23" t="s">
        <v>149</v>
      </c>
      <c r="T81" s="23">
        <v>1</v>
      </c>
      <c r="U81" s="60" t="s">
        <v>59</v>
      </c>
      <c r="V81" s="60">
        <v>2</v>
      </c>
      <c r="W81" s="62" t="s">
        <v>86</v>
      </c>
      <c r="X81" s="43">
        <v>1</v>
      </c>
      <c r="Y81" s="62">
        <v>4270</v>
      </c>
      <c r="Z81" s="62" t="s">
        <v>159</v>
      </c>
      <c r="AA81" s="62">
        <v>1</v>
      </c>
      <c r="AB81" s="64">
        <v>2</v>
      </c>
      <c r="AC81" s="64">
        <v>2</v>
      </c>
      <c r="AD81" s="60">
        <v>1</v>
      </c>
      <c r="AE81" s="60">
        <v>1</v>
      </c>
      <c r="AF81" s="60">
        <v>2</v>
      </c>
      <c r="AG81" s="60">
        <v>1</v>
      </c>
    </row>
    <row r="82" spans="1:33" s="60" customFormat="1" x14ac:dyDescent="0.5">
      <c r="A82" s="60">
        <v>79</v>
      </c>
      <c r="B82" s="60" t="s">
        <v>238</v>
      </c>
      <c r="C82" s="60">
        <v>56</v>
      </c>
      <c r="D82" s="60" t="s">
        <v>155</v>
      </c>
      <c r="F82" s="23">
        <v>15</v>
      </c>
      <c r="G82" s="23">
        <v>1</v>
      </c>
      <c r="H82" s="61">
        <v>1700000</v>
      </c>
      <c r="I82" s="60">
        <v>1</v>
      </c>
      <c r="K82" s="60" t="s">
        <v>52</v>
      </c>
      <c r="M82" s="23">
        <v>5</v>
      </c>
      <c r="N82" s="23" t="s">
        <v>153</v>
      </c>
      <c r="O82" s="23"/>
      <c r="P82" s="60" t="s">
        <v>52</v>
      </c>
      <c r="R82" s="60" t="s">
        <v>57</v>
      </c>
      <c r="S82" s="23" t="s">
        <v>147</v>
      </c>
      <c r="T82" s="23">
        <v>1</v>
      </c>
      <c r="U82" s="60" t="s">
        <v>156</v>
      </c>
      <c r="V82" s="60">
        <v>2</v>
      </c>
      <c r="W82" s="62" t="s">
        <v>86</v>
      </c>
      <c r="X82" s="43">
        <v>1</v>
      </c>
      <c r="Y82" s="62">
        <v>4830</v>
      </c>
      <c r="Z82" s="62" t="s">
        <v>159</v>
      </c>
      <c r="AA82" s="62">
        <v>1</v>
      </c>
      <c r="AB82" s="64">
        <v>2</v>
      </c>
      <c r="AC82" s="64">
        <v>2</v>
      </c>
      <c r="AD82" s="60">
        <v>1</v>
      </c>
      <c r="AE82" s="60">
        <v>1</v>
      </c>
      <c r="AF82" s="60">
        <v>2</v>
      </c>
      <c r="AG82" s="60">
        <v>1</v>
      </c>
    </row>
    <row r="83" spans="1:33" s="60" customFormat="1" x14ac:dyDescent="0.5">
      <c r="A83" s="60">
        <v>80</v>
      </c>
      <c r="B83" s="60" t="s">
        <v>239</v>
      </c>
      <c r="C83" s="60">
        <v>55</v>
      </c>
      <c r="D83" s="60" t="s">
        <v>49</v>
      </c>
      <c r="F83" s="23">
        <v>15</v>
      </c>
      <c r="G83" s="23">
        <v>1</v>
      </c>
      <c r="H83" s="61">
        <v>3500000</v>
      </c>
      <c r="I83" s="60">
        <v>3</v>
      </c>
      <c r="K83" s="60" t="s">
        <v>52</v>
      </c>
      <c r="M83" s="23">
        <v>2</v>
      </c>
      <c r="N83" s="23" t="s">
        <v>140</v>
      </c>
      <c r="O83" s="23"/>
      <c r="P83" s="60" t="s">
        <v>130</v>
      </c>
      <c r="R83" s="60" t="s">
        <v>162</v>
      </c>
      <c r="S83" s="23" t="s">
        <v>142</v>
      </c>
      <c r="T83" s="23">
        <v>1</v>
      </c>
      <c r="U83" s="60" t="s">
        <v>157</v>
      </c>
      <c r="V83" s="60">
        <v>1</v>
      </c>
      <c r="W83" s="62" t="s">
        <v>86</v>
      </c>
      <c r="X83" s="43">
        <v>1</v>
      </c>
      <c r="Y83" s="62">
        <v>4580</v>
      </c>
      <c r="Z83" s="62" t="s">
        <v>159</v>
      </c>
      <c r="AA83" s="62">
        <v>1</v>
      </c>
      <c r="AB83" s="64">
        <v>2</v>
      </c>
      <c r="AC83" s="64">
        <v>2</v>
      </c>
      <c r="AD83" s="60">
        <v>1</v>
      </c>
      <c r="AE83" s="60">
        <v>1</v>
      </c>
      <c r="AF83" s="60">
        <v>1</v>
      </c>
      <c r="AG83" s="60">
        <v>1</v>
      </c>
    </row>
    <row r="84" spans="1:33" s="60" customFormat="1" x14ac:dyDescent="0.5">
      <c r="A84" s="60">
        <v>81</v>
      </c>
      <c r="B84" s="60" t="s">
        <v>240</v>
      </c>
      <c r="C84" s="60">
        <v>57</v>
      </c>
      <c r="D84" s="60" t="s">
        <v>51</v>
      </c>
      <c r="F84" s="23">
        <v>12</v>
      </c>
      <c r="G84" s="23">
        <v>1</v>
      </c>
      <c r="H84" s="61">
        <v>1500000</v>
      </c>
      <c r="I84" s="60">
        <v>2</v>
      </c>
      <c r="K84" s="60" t="s">
        <v>52</v>
      </c>
      <c r="M84" s="23">
        <v>2</v>
      </c>
      <c r="N84" s="23" t="s">
        <v>160</v>
      </c>
      <c r="O84" s="23"/>
      <c r="P84" s="60" t="s">
        <v>56</v>
      </c>
      <c r="R84" s="60" t="s">
        <v>162</v>
      </c>
      <c r="S84" s="23" t="s">
        <v>138</v>
      </c>
      <c r="T84" s="23">
        <v>2</v>
      </c>
      <c r="U84" s="60" t="s">
        <v>59</v>
      </c>
      <c r="V84" s="60">
        <v>2</v>
      </c>
      <c r="W84" s="62" t="s">
        <v>86</v>
      </c>
      <c r="X84" s="43">
        <v>1</v>
      </c>
      <c r="Y84" s="62">
        <v>4875</v>
      </c>
      <c r="Z84" s="62" t="s">
        <v>159</v>
      </c>
      <c r="AA84" s="62">
        <v>1</v>
      </c>
      <c r="AB84" s="64">
        <v>3</v>
      </c>
      <c r="AC84" s="64">
        <v>2</v>
      </c>
      <c r="AD84" s="60">
        <v>2</v>
      </c>
      <c r="AE84" s="60">
        <v>1</v>
      </c>
      <c r="AF84" s="60">
        <v>1</v>
      </c>
      <c r="AG84" s="60">
        <v>1</v>
      </c>
    </row>
    <row r="85" spans="1:33" s="25" customFormat="1" x14ac:dyDescent="0.5">
      <c r="A85" s="65">
        <v>82</v>
      </c>
      <c r="B85" s="65" t="s">
        <v>241</v>
      </c>
      <c r="C85" s="65">
        <v>61</v>
      </c>
      <c r="D85" s="65" t="s">
        <v>51</v>
      </c>
      <c r="E85" s="65"/>
      <c r="F85" s="67">
        <v>45</v>
      </c>
      <c r="G85" s="67">
        <v>1</v>
      </c>
      <c r="H85" s="66">
        <v>2600000</v>
      </c>
      <c r="I85" s="65">
        <v>2</v>
      </c>
      <c r="J85" s="65"/>
      <c r="K85" s="65" t="s">
        <v>52</v>
      </c>
      <c r="L85" s="65"/>
      <c r="M85" s="67">
        <v>3</v>
      </c>
      <c r="N85" s="67" t="s">
        <v>124</v>
      </c>
      <c r="O85" s="67"/>
      <c r="P85" s="65" t="s">
        <v>56</v>
      </c>
      <c r="Q85" s="65"/>
      <c r="R85" s="65" t="s">
        <v>162</v>
      </c>
      <c r="S85" s="67" t="s">
        <v>138</v>
      </c>
      <c r="T85" s="67">
        <v>2</v>
      </c>
      <c r="U85" s="65" t="s">
        <v>65</v>
      </c>
      <c r="V85" s="65">
        <v>1</v>
      </c>
      <c r="W85" s="65" t="s">
        <v>86</v>
      </c>
      <c r="X85" s="43">
        <v>1</v>
      </c>
      <c r="Y85" s="65">
        <v>4789</v>
      </c>
      <c r="Z85" s="68" t="s">
        <v>159</v>
      </c>
      <c r="AA85" s="62">
        <v>1</v>
      </c>
      <c r="AB85" s="25">
        <v>3</v>
      </c>
      <c r="AC85" s="25">
        <v>2</v>
      </c>
      <c r="AD85" s="25">
        <v>2</v>
      </c>
      <c r="AE85" s="25">
        <v>1</v>
      </c>
      <c r="AF85" s="25">
        <v>1</v>
      </c>
      <c r="AG85" s="25">
        <v>1</v>
      </c>
    </row>
  </sheetData>
  <mergeCells count="30">
    <mergeCell ref="AA2:AA3"/>
    <mergeCell ref="AC1:AC3"/>
    <mergeCell ref="AD2:AD3"/>
    <mergeCell ref="AF2:AF3"/>
    <mergeCell ref="AG2:AG3"/>
    <mergeCell ref="AE2:AE3"/>
    <mergeCell ref="O2:O3"/>
    <mergeCell ref="Q2:Q3"/>
    <mergeCell ref="T2:T3"/>
    <mergeCell ref="V2:V3"/>
    <mergeCell ref="X2:X3"/>
    <mergeCell ref="N2:N3"/>
    <mergeCell ref="M2:M3"/>
    <mergeCell ref="B2:B3"/>
    <mergeCell ref="A2:A3"/>
    <mergeCell ref="F2:F3"/>
    <mergeCell ref="D2:D3"/>
    <mergeCell ref="C2:C3"/>
    <mergeCell ref="L2:L3"/>
    <mergeCell ref="J2:J3"/>
    <mergeCell ref="H2:H3"/>
    <mergeCell ref="I2:I3"/>
    <mergeCell ref="G2:G3"/>
    <mergeCell ref="E2:E3"/>
    <mergeCell ref="P2:P3"/>
    <mergeCell ref="Y2:Z3"/>
    <mergeCell ref="W2:W3"/>
    <mergeCell ref="U2:U3"/>
    <mergeCell ref="S2:S3"/>
    <mergeCell ref="R2:R3"/>
  </mergeCells>
  <phoneticPr fontId="6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ColWidth="19" defaultRowHeight="14.1" x14ac:dyDescent="0.5"/>
  <cols>
    <col min="1" max="1" width="7.1015625" style="25" customWidth="1"/>
    <col min="2" max="3" width="19" style="25"/>
    <col min="4" max="4" width="19" style="32"/>
    <col min="5" max="16384" width="19" style="25"/>
  </cols>
  <sheetData>
    <row r="1" spans="1:6" s="31" customFormat="1" ht="28.2" x14ac:dyDescent="0.55000000000000004">
      <c r="A1" s="28" t="s">
        <v>80</v>
      </c>
      <c r="B1" s="27" t="s">
        <v>81</v>
      </c>
      <c r="C1" s="28" t="s">
        <v>82</v>
      </c>
      <c r="D1" s="28" t="s">
        <v>87</v>
      </c>
    </row>
    <row r="2" spans="1:6" x14ac:dyDescent="0.5">
      <c r="A2" s="28">
        <v>1</v>
      </c>
      <c r="B2" s="28">
        <v>14</v>
      </c>
      <c r="C2" s="28">
        <f>(B2/24)*100</f>
        <v>58.333333333333336</v>
      </c>
      <c r="D2" s="28" t="s">
        <v>57</v>
      </c>
      <c r="F2" s="25" t="s">
        <v>83</v>
      </c>
    </row>
    <row r="3" spans="1:6" x14ac:dyDescent="0.5">
      <c r="A3" s="28">
        <f>SUM(A2+1)</f>
        <v>2</v>
      </c>
      <c r="B3" s="28">
        <v>14</v>
      </c>
      <c r="C3" s="28">
        <f t="shared" ref="C3:C42" si="0">(B3/24)*100</f>
        <v>58.333333333333336</v>
      </c>
      <c r="D3" s="28" t="s">
        <v>57</v>
      </c>
      <c r="F3" s="25" t="s">
        <v>84</v>
      </c>
    </row>
    <row r="4" spans="1:6" x14ac:dyDescent="0.5">
      <c r="A4" s="28">
        <f t="shared" ref="A4:A42" si="1">SUM(A3+1)</f>
        <v>3</v>
      </c>
      <c r="B4" s="28">
        <v>11</v>
      </c>
      <c r="C4" s="28">
        <f t="shared" si="0"/>
        <v>45.833333333333329</v>
      </c>
      <c r="D4" s="28" t="s">
        <v>86</v>
      </c>
      <c r="F4" s="25" t="s">
        <v>85</v>
      </c>
    </row>
    <row r="5" spans="1:6" x14ac:dyDescent="0.5">
      <c r="A5" s="28">
        <f t="shared" si="1"/>
        <v>4</v>
      </c>
      <c r="B5" s="28">
        <v>11</v>
      </c>
      <c r="C5" s="28">
        <f t="shared" si="0"/>
        <v>45.833333333333329</v>
      </c>
      <c r="D5" s="28" t="s">
        <v>86</v>
      </c>
    </row>
    <row r="6" spans="1:6" x14ac:dyDescent="0.5">
      <c r="A6" s="28">
        <f t="shared" si="1"/>
        <v>5</v>
      </c>
      <c r="B6" s="28">
        <v>9</v>
      </c>
      <c r="C6" s="28">
        <f t="shared" si="0"/>
        <v>37.5</v>
      </c>
      <c r="D6" s="28" t="s">
        <v>86</v>
      </c>
    </row>
    <row r="7" spans="1:6" x14ac:dyDescent="0.5">
      <c r="A7" s="28">
        <f t="shared" si="1"/>
        <v>6</v>
      </c>
      <c r="B7" s="28">
        <v>12</v>
      </c>
      <c r="C7" s="28">
        <f t="shared" si="0"/>
        <v>50</v>
      </c>
      <c r="D7" s="28" t="s">
        <v>86</v>
      </c>
    </row>
    <row r="8" spans="1:6" x14ac:dyDescent="0.5">
      <c r="A8" s="28">
        <f t="shared" si="1"/>
        <v>7</v>
      </c>
      <c r="B8" s="28">
        <v>9</v>
      </c>
      <c r="C8" s="28">
        <f t="shared" si="0"/>
        <v>37.5</v>
      </c>
      <c r="D8" s="28" t="s">
        <v>86</v>
      </c>
    </row>
    <row r="9" spans="1:6" x14ac:dyDescent="0.5">
      <c r="A9" s="28">
        <f t="shared" si="1"/>
        <v>8</v>
      </c>
      <c r="B9" s="28">
        <v>12</v>
      </c>
      <c r="C9" s="28">
        <f t="shared" si="0"/>
        <v>50</v>
      </c>
      <c r="D9" s="28" t="s">
        <v>86</v>
      </c>
    </row>
    <row r="10" spans="1:6" x14ac:dyDescent="0.5">
      <c r="A10" s="28">
        <f t="shared" si="1"/>
        <v>9</v>
      </c>
      <c r="B10" s="28">
        <v>4</v>
      </c>
      <c r="C10" s="28">
        <f t="shared" si="0"/>
        <v>16.666666666666664</v>
      </c>
      <c r="D10" s="28" t="s">
        <v>86</v>
      </c>
    </row>
    <row r="11" spans="1:6" x14ac:dyDescent="0.5">
      <c r="A11" s="28">
        <f t="shared" si="1"/>
        <v>10</v>
      </c>
      <c r="B11" s="28">
        <v>7</v>
      </c>
      <c r="C11" s="28">
        <f t="shared" si="0"/>
        <v>29.166666666666668</v>
      </c>
      <c r="D11" s="28" t="s">
        <v>86</v>
      </c>
    </row>
    <row r="12" spans="1:6" x14ac:dyDescent="0.5">
      <c r="A12" s="28">
        <f t="shared" si="1"/>
        <v>11</v>
      </c>
      <c r="B12" s="28">
        <v>8</v>
      </c>
      <c r="C12" s="28">
        <f t="shared" si="0"/>
        <v>33.333333333333329</v>
      </c>
      <c r="D12" s="28" t="s">
        <v>86</v>
      </c>
    </row>
    <row r="13" spans="1:6" x14ac:dyDescent="0.5">
      <c r="A13" s="28">
        <f t="shared" si="1"/>
        <v>12</v>
      </c>
      <c r="B13" s="28">
        <v>10</v>
      </c>
      <c r="C13" s="28">
        <f t="shared" si="0"/>
        <v>41.666666666666671</v>
      </c>
      <c r="D13" s="28" t="s">
        <v>86</v>
      </c>
    </row>
    <row r="14" spans="1:6" x14ac:dyDescent="0.5">
      <c r="A14" s="28">
        <f t="shared" si="1"/>
        <v>13</v>
      </c>
      <c r="B14" s="28">
        <v>7</v>
      </c>
      <c r="C14" s="28">
        <f t="shared" si="0"/>
        <v>29.166666666666668</v>
      </c>
      <c r="D14" s="28" t="s">
        <v>86</v>
      </c>
    </row>
    <row r="15" spans="1:6" x14ac:dyDescent="0.5">
      <c r="A15" s="28">
        <f t="shared" si="1"/>
        <v>14</v>
      </c>
      <c r="B15" s="28">
        <v>9</v>
      </c>
      <c r="C15" s="28">
        <f t="shared" si="0"/>
        <v>37.5</v>
      </c>
      <c r="D15" s="28" t="s">
        <v>86</v>
      </c>
    </row>
    <row r="16" spans="1:6" x14ac:dyDescent="0.5">
      <c r="A16" s="28">
        <f t="shared" si="1"/>
        <v>15</v>
      </c>
      <c r="B16" s="28">
        <v>10</v>
      </c>
      <c r="C16" s="28">
        <f t="shared" si="0"/>
        <v>41.666666666666671</v>
      </c>
      <c r="D16" s="28" t="s">
        <v>86</v>
      </c>
    </row>
    <row r="17" spans="1:4" x14ac:dyDescent="0.5">
      <c r="A17" s="28">
        <f t="shared" si="1"/>
        <v>16</v>
      </c>
      <c r="B17" s="28">
        <v>8</v>
      </c>
      <c r="C17" s="28">
        <f t="shared" si="0"/>
        <v>33.333333333333329</v>
      </c>
      <c r="D17" s="28" t="s">
        <v>86</v>
      </c>
    </row>
    <row r="18" spans="1:4" x14ac:dyDescent="0.5">
      <c r="A18" s="28">
        <f t="shared" si="1"/>
        <v>17</v>
      </c>
      <c r="B18" s="28">
        <v>8</v>
      </c>
      <c r="C18" s="28">
        <f t="shared" si="0"/>
        <v>33.333333333333329</v>
      </c>
      <c r="D18" s="28" t="s">
        <v>86</v>
      </c>
    </row>
    <row r="19" spans="1:4" x14ac:dyDescent="0.5">
      <c r="A19" s="28">
        <f t="shared" si="1"/>
        <v>18</v>
      </c>
      <c r="B19" s="28">
        <v>8</v>
      </c>
      <c r="C19" s="28">
        <f t="shared" si="0"/>
        <v>33.333333333333329</v>
      </c>
      <c r="D19" s="28" t="s">
        <v>86</v>
      </c>
    </row>
    <row r="20" spans="1:4" x14ac:dyDescent="0.5">
      <c r="A20" s="28">
        <f t="shared" si="1"/>
        <v>19</v>
      </c>
      <c r="B20" s="28">
        <v>10</v>
      </c>
      <c r="C20" s="28">
        <f t="shared" si="0"/>
        <v>41.666666666666671</v>
      </c>
      <c r="D20" s="28" t="s">
        <v>86</v>
      </c>
    </row>
    <row r="21" spans="1:4" x14ac:dyDescent="0.5">
      <c r="A21" s="28">
        <f t="shared" si="1"/>
        <v>20</v>
      </c>
      <c r="B21" s="28">
        <v>17</v>
      </c>
      <c r="C21" s="28">
        <f t="shared" si="0"/>
        <v>70.833333333333343</v>
      </c>
      <c r="D21" s="28" t="s">
        <v>57</v>
      </c>
    </row>
    <row r="22" spans="1:4" x14ac:dyDescent="0.5">
      <c r="A22" s="28">
        <f t="shared" si="1"/>
        <v>21</v>
      </c>
      <c r="B22" s="28">
        <v>9</v>
      </c>
      <c r="C22" s="28">
        <f t="shared" si="0"/>
        <v>37.5</v>
      </c>
      <c r="D22" s="28" t="s">
        <v>86</v>
      </c>
    </row>
    <row r="23" spans="1:4" x14ac:dyDescent="0.5">
      <c r="A23" s="28">
        <f t="shared" si="1"/>
        <v>22</v>
      </c>
      <c r="B23" s="28">
        <v>9</v>
      </c>
      <c r="C23" s="28">
        <f t="shared" si="0"/>
        <v>37.5</v>
      </c>
      <c r="D23" s="28" t="s">
        <v>86</v>
      </c>
    </row>
    <row r="24" spans="1:4" x14ac:dyDescent="0.5">
      <c r="A24" s="28">
        <f t="shared" si="1"/>
        <v>23</v>
      </c>
      <c r="B24" s="28">
        <v>8</v>
      </c>
      <c r="C24" s="28">
        <f t="shared" si="0"/>
        <v>33.333333333333329</v>
      </c>
      <c r="D24" s="28" t="s">
        <v>86</v>
      </c>
    </row>
    <row r="25" spans="1:4" x14ac:dyDescent="0.5">
      <c r="A25" s="28">
        <f t="shared" si="1"/>
        <v>24</v>
      </c>
      <c r="B25" s="28">
        <v>11</v>
      </c>
      <c r="C25" s="28">
        <f t="shared" si="0"/>
        <v>45.833333333333329</v>
      </c>
      <c r="D25" s="28" t="s">
        <v>86</v>
      </c>
    </row>
    <row r="26" spans="1:4" x14ac:dyDescent="0.5">
      <c r="A26" s="28">
        <f t="shared" si="1"/>
        <v>25</v>
      </c>
      <c r="B26" s="28">
        <v>15</v>
      </c>
      <c r="C26" s="28">
        <f t="shared" si="0"/>
        <v>62.5</v>
      </c>
      <c r="D26" s="28" t="s">
        <v>57</v>
      </c>
    </row>
    <row r="27" spans="1:4" x14ac:dyDescent="0.5">
      <c r="A27" s="28">
        <f t="shared" si="1"/>
        <v>26</v>
      </c>
      <c r="B27" s="28">
        <v>12</v>
      </c>
      <c r="C27" s="28">
        <f t="shared" si="0"/>
        <v>50</v>
      </c>
      <c r="D27" s="28" t="s">
        <v>86</v>
      </c>
    </row>
    <row r="28" spans="1:4" x14ac:dyDescent="0.5">
      <c r="A28" s="28">
        <f t="shared" si="1"/>
        <v>27</v>
      </c>
      <c r="B28" s="28">
        <v>9</v>
      </c>
      <c r="C28" s="28">
        <f t="shared" si="0"/>
        <v>37.5</v>
      </c>
      <c r="D28" s="28" t="s">
        <v>86</v>
      </c>
    </row>
    <row r="29" spans="1:4" x14ac:dyDescent="0.5">
      <c r="A29" s="28">
        <f t="shared" si="1"/>
        <v>28</v>
      </c>
      <c r="B29" s="28">
        <v>7</v>
      </c>
      <c r="C29" s="28">
        <f t="shared" si="0"/>
        <v>29.166666666666668</v>
      </c>
      <c r="D29" s="28" t="s">
        <v>86</v>
      </c>
    </row>
    <row r="30" spans="1:4" x14ac:dyDescent="0.5">
      <c r="A30" s="28">
        <f t="shared" si="1"/>
        <v>29</v>
      </c>
      <c r="B30" s="28">
        <v>13</v>
      </c>
      <c r="C30" s="28">
        <f t="shared" si="0"/>
        <v>54.166666666666664</v>
      </c>
      <c r="D30" s="28" t="s">
        <v>86</v>
      </c>
    </row>
    <row r="31" spans="1:4" x14ac:dyDescent="0.5">
      <c r="A31" s="28">
        <f t="shared" si="1"/>
        <v>30</v>
      </c>
      <c r="B31" s="28">
        <v>10</v>
      </c>
      <c r="C31" s="28">
        <f t="shared" si="0"/>
        <v>41.666666666666671</v>
      </c>
      <c r="D31" s="28" t="s">
        <v>86</v>
      </c>
    </row>
    <row r="32" spans="1:4" x14ac:dyDescent="0.5">
      <c r="A32" s="28">
        <f t="shared" si="1"/>
        <v>31</v>
      </c>
      <c r="B32" s="28">
        <v>8</v>
      </c>
      <c r="C32" s="28">
        <f t="shared" si="0"/>
        <v>33.333333333333329</v>
      </c>
      <c r="D32" s="28" t="s">
        <v>86</v>
      </c>
    </row>
    <row r="33" spans="1:4" x14ac:dyDescent="0.5">
      <c r="A33" s="28">
        <f t="shared" si="1"/>
        <v>32</v>
      </c>
      <c r="B33" s="28">
        <v>11</v>
      </c>
      <c r="C33" s="28">
        <f t="shared" si="0"/>
        <v>45.833333333333329</v>
      </c>
      <c r="D33" s="28" t="s">
        <v>86</v>
      </c>
    </row>
    <row r="34" spans="1:4" x14ac:dyDescent="0.5">
      <c r="A34" s="28">
        <f t="shared" si="1"/>
        <v>33</v>
      </c>
      <c r="B34" s="28">
        <v>10</v>
      </c>
      <c r="C34" s="28">
        <f t="shared" si="0"/>
        <v>41.666666666666671</v>
      </c>
      <c r="D34" s="28" t="s">
        <v>86</v>
      </c>
    </row>
    <row r="35" spans="1:4" x14ac:dyDescent="0.5">
      <c r="A35" s="28">
        <f t="shared" si="1"/>
        <v>34</v>
      </c>
      <c r="B35" s="28">
        <v>10</v>
      </c>
      <c r="C35" s="28">
        <f t="shared" si="0"/>
        <v>41.666666666666671</v>
      </c>
      <c r="D35" s="28" t="s">
        <v>86</v>
      </c>
    </row>
    <row r="36" spans="1:4" x14ac:dyDescent="0.5">
      <c r="A36" s="28">
        <f t="shared" si="1"/>
        <v>35</v>
      </c>
      <c r="B36" s="28">
        <v>9</v>
      </c>
      <c r="C36" s="28">
        <f t="shared" si="0"/>
        <v>37.5</v>
      </c>
      <c r="D36" s="28" t="s">
        <v>86</v>
      </c>
    </row>
    <row r="37" spans="1:4" x14ac:dyDescent="0.5">
      <c r="A37" s="28">
        <f t="shared" si="1"/>
        <v>36</v>
      </c>
      <c r="B37" s="28">
        <v>12</v>
      </c>
      <c r="C37" s="28">
        <f t="shared" si="0"/>
        <v>50</v>
      </c>
      <c r="D37" s="28" t="s">
        <v>86</v>
      </c>
    </row>
    <row r="38" spans="1:4" x14ac:dyDescent="0.5">
      <c r="A38" s="28">
        <f t="shared" si="1"/>
        <v>37</v>
      </c>
      <c r="B38" s="28">
        <v>10</v>
      </c>
      <c r="C38" s="28">
        <f t="shared" si="0"/>
        <v>41.666666666666671</v>
      </c>
      <c r="D38" s="28" t="s">
        <v>86</v>
      </c>
    </row>
    <row r="39" spans="1:4" x14ac:dyDescent="0.5">
      <c r="A39" s="28">
        <f t="shared" si="1"/>
        <v>38</v>
      </c>
      <c r="B39" s="28">
        <v>8</v>
      </c>
      <c r="C39" s="28">
        <f t="shared" si="0"/>
        <v>33.333333333333329</v>
      </c>
      <c r="D39" s="28" t="s">
        <v>86</v>
      </c>
    </row>
    <row r="40" spans="1:4" x14ac:dyDescent="0.5">
      <c r="A40" s="28">
        <f t="shared" si="1"/>
        <v>39</v>
      </c>
      <c r="B40" s="28">
        <v>10</v>
      </c>
      <c r="C40" s="28">
        <f t="shared" si="0"/>
        <v>41.666666666666671</v>
      </c>
      <c r="D40" s="28" t="s">
        <v>86</v>
      </c>
    </row>
    <row r="41" spans="1:4" x14ac:dyDescent="0.5">
      <c r="A41" s="28">
        <f t="shared" si="1"/>
        <v>40</v>
      </c>
      <c r="B41" s="28">
        <v>9</v>
      </c>
      <c r="C41" s="28">
        <f t="shared" si="0"/>
        <v>37.5</v>
      </c>
      <c r="D41" s="28" t="s">
        <v>86</v>
      </c>
    </row>
    <row r="42" spans="1:4" x14ac:dyDescent="0.5">
      <c r="A42" s="28">
        <f t="shared" si="1"/>
        <v>41</v>
      </c>
      <c r="B42" s="28">
        <v>11</v>
      </c>
      <c r="C42" s="28">
        <f t="shared" si="0"/>
        <v>45.833333333333329</v>
      </c>
      <c r="D42" s="28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pane xSplit="1" ySplit="2" topLeftCell="G15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55000000000000004"/>
  <cols>
    <col min="1" max="1" width="6.734375" customWidth="1"/>
    <col min="2" max="3" width="9.41796875" customWidth="1"/>
    <col min="4" max="4" width="9.41796875" style="6" customWidth="1"/>
    <col min="5" max="5" width="9.41796875" style="12" customWidth="1"/>
    <col min="6" max="7" width="9.41796875" customWidth="1"/>
    <col min="8" max="8" width="9.41796875" style="6" customWidth="1"/>
    <col min="9" max="9" width="9.41796875" style="12" customWidth="1"/>
    <col min="10" max="11" width="9.41796875" customWidth="1"/>
    <col min="12" max="12" width="9.41796875" style="6" customWidth="1"/>
    <col min="13" max="13" width="9.41796875" style="12" customWidth="1"/>
    <col min="14" max="15" width="9.41796875" customWidth="1"/>
    <col min="16" max="16" width="9.41796875" style="6" customWidth="1"/>
    <col min="17" max="17" width="9.41796875" style="12" customWidth="1"/>
    <col min="18" max="18" width="9.41796875" style="16" customWidth="1"/>
    <col min="19" max="19" width="9.41796875" style="10" customWidth="1"/>
    <col min="20" max="20" width="9.41796875" style="19" customWidth="1"/>
    <col min="21" max="21" width="9.41796875" style="14" customWidth="1"/>
    <col min="22" max="22" width="9.41796875" style="18" customWidth="1"/>
    <col min="23" max="23" width="9.1015625" style="7"/>
  </cols>
  <sheetData>
    <row r="1" spans="1:23" x14ac:dyDescent="0.55000000000000004">
      <c r="A1" s="2" t="s">
        <v>109</v>
      </c>
      <c r="B1" s="2">
        <v>1</v>
      </c>
      <c r="C1" s="2">
        <v>2</v>
      </c>
      <c r="D1" s="5"/>
      <c r="E1" s="11"/>
      <c r="F1" s="2">
        <v>3</v>
      </c>
      <c r="G1" s="2">
        <v>4</v>
      </c>
      <c r="H1" s="5"/>
      <c r="I1" s="11"/>
      <c r="J1" s="2">
        <v>5</v>
      </c>
      <c r="K1" s="2">
        <v>6</v>
      </c>
      <c r="L1" s="5"/>
      <c r="M1" s="11"/>
      <c r="N1" s="2">
        <v>7</v>
      </c>
      <c r="O1" s="2"/>
      <c r="P1" s="5"/>
      <c r="Q1" s="11"/>
      <c r="R1" s="15" t="s">
        <v>112</v>
      </c>
      <c r="S1" s="9"/>
      <c r="T1" s="35" t="s">
        <v>112</v>
      </c>
      <c r="U1" s="13"/>
      <c r="V1" s="33"/>
    </row>
    <row r="2" spans="1:23" ht="57.6" x14ac:dyDescent="0.55000000000000004">
      <c r="A2" s="2" t="s">
        <v>80</v>
      </c>
      <c r="B2" s="2" t="s">
        <v>88</v>
      </c>
      <c r="C2" s="2" t="s">
        <v>89</v>
      </c>
      <c r="D2" s="5" t="s">
        <v>94</v>
      </c>
      <c r="E2" s="11" t="s">
        <v>103</v>
      </c>
      <c r="F2" s="2" t="s">
        <v>90</v>
      </c>
      <c r="G2" s="2" t="s">
        <v>91</v>
      </c>
      <c r="H2" s="5" t="s">
        <v>94</v>
      </c>
      <c r="I2" s="11" t="s">
        <v>102</v>
      </c>
      <c r="J2" s="3" t="s">
        <v>92</v>
      </c>
      <c r="K2" s="3" t="s">
        <v>93</v>
      </c>
      <c r="L2" s="5" t="s">
        <v>94</v>
      </c>
      <c r="M2" s="11" t="s">
        <v>101</v>
      </c>
      <c r="N2" s="3" t="s">
        <v>96</v>
      </c>
      <c r="O2" s="3" t="s">
        <v>104</v>
      </c>
      <c r="P2" s="5" t="s">
        <v>95</v>
      </c>
      <c r="Q2" s="11" t="s">
        <v>100</v>
      </c>
      <c r="R2" s="15" t="s">
        <v>110</v>
      </c>
      <c r="S2" s="9" t="s">
        <v>111</v>
      </c>
      <c r="T2" s="20" t="s">
        <v>105</v>
      </c>
      <c r="U2" s="13" t="s">
        <v>87</v>
      </c>
      <c r="V2" s="34" t="s">
        <v>97</v>
      </c>
      <c r="W2" s="8" t="s">
        <v>98</v>
      </c>
    </row>
    <row r="3" spans="1:23" x14ac:dyDescent="0.55000000000000004">
      <c r="A3" s="2">
        <v>1</v>
      </c>
      <c r="B3" s="2">
        <v>5</v>
      </c>
      <c r="C3" s="2">
        <v>3</v>
      </c>
      <c r="D3" s="5">
        <f>(B3*C3)*60</f>
        <v>900</v>
      </c>
      <c r="E3" s="11">
        <f>D3*8</f>
        <v>7200</v>
      </c>
      <c r="F3" s="2">
        <v>3</v>
      </c>
      <c r="G3" s="2">
        <v>2</v>
      </c>
      <c r="H3" s="5">
        <f>(F3*G3)*60</f>
        <v>360</v>
      </c>
      <c r="I3" s="11">
        <f>H3*4</f>
        <v>1440</v>
      </c>
      <c r="J3" s="4">
        <v>7</v>
      </c>
      <c r="K3" s="2">
        <v>10</v>
      </c>
      <c r="L3" s="5">
        <f>(J3*K3)*60</f>
        <v>4200</v>
      </c>
      <c r="M3" s="11">
        <f>L3*3.3</f>
        <v>13860</v>
      </c>
      <c r="N3" s="2">
        <v>2</v>
      </c>
      <c r="O3" s="2">
        <v>7</v>
      </c>
      <c r="P3" s="5">
        <f>(N3*60)*O3</f>
        <v>840</v>
      </c>
      <c r="Q3" s="11">
        <f>(P3*3)</f>
        <v>2520</v>
      </c>
      <c r="R3" s="15">
        <f t="shared" ref="R3:R43" si="0">SUM(E3,I3,M3,Q3)</f>
        <v>25020</v>
      </c>
      <c r="S3" s="17">
        <v>22860</v>
      </c>
      <c r="T3" s="21">
        <v>25020</v>
      </c>
      <c r="U3" s="13" t="s">
        <v>99</v>
      </c>
      <c r="V3" s="33">
        <f t="shared" ref="V3:V43" si="1">SUM(C3,G3,K3,N3)</f>
        <v>17</v>
      </c>
      <c r="W3" s="7">
        <f>(V3-24)</f>
        <v>-7</v>
      </c>
    </row>
    <row r="4" spans="1:23" x14ac:dyDescent="0.55000000000000004">
      <c r="A4" s="2">
        <f>SUM(A3+1)</f>
        <v>2</v>
      </c>
      <c r="B4" s="1">
        <v>4</v>
      </c>
      <c r="C4" s="1">
        <v>3</v>
      </c>
      <c r="D4" s="5">
        <f t="shared" ref="D4:D43" si="2">(B4*C4)*60</f>
        <v>720</v>
      </c>
      <c r="E4" s="11">
        <f t="shared" ref="E4:E43" si="3">D4*8</f>
        <v>5760</v>
      </c>
      <c r="F4" s="1">
        <v>1</v>
      </c>
      <c r="G4" s="1">
        <v>1</v>
      </c>
      <c r="H4" s="5">
        <f t="shared" ref="H4:H43" si="4">(F4*G4)*60</f>
        <v>60</v>
      </c>
      <c r="I4" s="11">
        <f t="shared" ref="I4:I43" si="5">H4*4</f>
        <v>240</v>
      </c>
      <c r="J4" s="1">
        <v>6</v>
      </c>
      <c r="K4" s="1">
        <v>1</v>
      </c>
      <c r="L4" s="5">
        <f t="shared" ref="L4:L43" si="6">(J4*K4)*60</f>
        <v>360</v>
      </c>
      <c r="M4" s="11">
        <f t="shared" ref="M4:M43" si="7">L4*3.3</f>
        <v>1188</v>
      </c>
      <c r="N4" s="1">
        <v>1</v>
      </c>
      <c r="O4" s="2">
        <v>7</v>
      </c>
      <c r="P4" s="5">
        <f t="shared" ref="P4:P43" si="8">(N4*60)*O4</f>
        <v>420</v>
      </c>
      <c r="Q4" s="11">
        <f t="shared" ref="Q4:Q43" si="9">(P4*3)</f>
        <v>1260</v>
      </c>
      <c r="R4" s="15">
        <f t="shared" si="0"/>
        <v>8448</v>
      </c>
      <c r="S4" s="17">
        <v>7368</v>
      </c>
      <c r="T4" s="21">
        <v>8448</v>
      </c>
      <c r="U4" s="13" t="s">
        <v>99</v>
      </c>
      <c r="V4" s="33">
        <f t="shared" si="1"/>
        <v>6</v>
      </c>
      <c r="W4" s="7">
        <f t="shared" ref="W4:W43" si="10">(V4-24)</f>
        <v>-18</v>
      </c>
    </row>
    <row r="5" spans="1:23" x14ac:dyDescent="0.55000000000000004">
      <c r="A5" s="2">
        <f t="shared" ref="A5:A43" si="11">SUM(A4+1)</f>
        <v>3</v>
      </c>
      <c r="B5" s="2">
        <v>3</v>
      </c>
      <c r="C5" s="2">
        <v>1</v>
      </c>
      <c r="D5" s="5">
        <f t="shared" si="2"/>
        <v>180</v>
      </c>
      <c r="E5" s="11">
        <f t="shared" si="3"/>
        <v>1440</v>
      </c>
      <c r="F5" s="2">
        <v>3</v>
      </c>
      <c r="G5" s="2">
        <v>1</v>
      </c>
      <c r="H5" s="5">
        <f t="shared" si="4"/>
        <v>180</v>
      </c>
      <c r="I5" s="11">
        <f t="shared" si="5"/>
        <v>720</v>
      </c>
      <c r="J5" s="4">
        <v>3</v>
      </c>
      <c r="K5" s="2">
        <v>2</v>
      </c>
      <c r="L5" s="5">
        <f t="shared" si="6"/>
        <v>360</v>
      </c>
      <c r="M5" s="11">
        <f t="shared" si="7"/>
        <v>1188</v>
      </c>
      <c r="N5" s="2">
        <v>2</v>
      </c>
      <c r="O5" s="2">
        <v>7</v>
      </c>
      <c r="P5" s="5">
        <f t="shared" si="8"/>
        <v>840</v>
      </c>
      <c r="Q5" s="11">
        <f t="shared" si="9"/>
        <v>2520</v>
      </c>
      <c r="R5" s="15">
        <f t="shared" si="0"/>
        <v>5868</v>
      </c>
      <c r="S5" s="17">
        <v>3708</v>
      </c>
      <c r="T5" s="21">
        <v>5868</v>
      </c>
      <c r="U5" s="13" t="s">
        <v>99</v>
      </c>
      <c r="V5" s="33">
        <f t="shared" si="1"/>
        <v>6</v>
      </c>
      <c r="W5" s="7">
        <f t="shared" si="10"/>
        <v>-18</v>
      </c>
    </row>
    <row r="6" spans="1:23" x14ac:dyDescent="0.55000000000000004">
      <c r="A6" s="2">
        <f t="shared" si="11"/>
        <v>4</v>
      </c>
      <c r="B6" s="2">
        <v>3</v>
      </c>
      <c r="C6" s="2">
        <v>2</v>
      </c>
      <c r="D6" s="5">
        <f t="shared" si="2"/>
        <v>360</v>
      </c>
      <c r="E6" s="11">
        <f t="shared" si="3"/>
        <v>2880</v>
      </c>
      <c r="F6" s="2">
        <v>2</v>
      </c>
      <c r="G6" s="2">
        <v>4</v>
      </c>
      <c r="H6" s="5">
        <f t="shared" si="4"/>
        <v>480</v>
      </c>
      <c r="I6" s="11">
        <f t="shared" si="5"/>
        <v>1920</v>
      </c>
      <c r="J6" s="2">
        <v>6</v>
      </c>
      <c r="K6" s="2">
        <v>7</v>
      </c>
      <c r="L6" s="5">
        <f t="shared" si="6"/>
        <v>2520</v>
      </c>
      <c r="M6" s="11">
        <f t="shared" si="7"/>
        <v>8316</v>
      </c>
      <c r="N6" s="2">
        <v>5</v>
      </c>
      <c r="O6" s="2">
        <v>7</v>
      </c>
      <c r="P6" s="5">
        <f t="shared" si="8"/>
        <v>2100</v>
      </c>
      <c r="Q6" s="11">
        <f t="shared" si="9"/>
        <v>6300</v>
      </c>
      <c r="R6" s="15">
        <f t="shared" si="0"/>
        <v>19416</v>
      </c>
      <c r="S6" s="17">
        <v>14016</v>
      </c>
      <c r="T6" s="21">
        <v>19416</v>
      </c>
      <c r="U6" s="13" t="s">
        <v>99</v>
      </c>
      <c r="V6" s="33">
        <f t="shared" si="1"/>
        <v>18</v>
      </c>
      <c r="W6" s="7">
        <f t="shared" si="10"/>
        <v>-6</v>
      </c>
    </row>
    <row r="7" spans="1:23" x14ac:dyDescent="0.55000000000000004">
      <c r="A7" s="2">
        <f t="shared" si="11"/>
        <v>5</v>
      </c>
      <c r="B7" s="2">
        <v>2</v>
      </c>
      <c r="C7" s="2">
        <v>1</v>
      </c>
      <c r="D7" s="5">
        <f t="shared" si="2"/>
        <v>120</v>
      </c>
      <c r="E7" s="11">
        <f t="shared" si="3"/>
        <v>960</v>
      </c>
      <c r="F7" s="2">
        <v>3</v>
      </c>
      <c r="G7" s="2">
        <v>2</v>
      </c>
      <c r="H7" s="5">
        <f t="shared" si="4"/>
        <v>360</v>
      </c>
      <c r="I7" s="11">
        <f t="shared" si="5"/>
        <v>1440</v>
      </c>
      <c r="J7" s="2">
        <v>6</v>
      </c>
      <c r="K7" s="2">
        <v>1</v>
      </c>
      <c r="L7" s="5">
        <f t="shared" si="6"/>
        <v>360</v>
      </c>
      <c r="M7" s="11">
        <f t="shared" si="7"/>
        <v>1188</v>
      </c>
      <c r="N7" s="3">
        <v>1</v>
      </c>
      <c r="O7" s="2">
        <v>7</v>
      </c>
      <c r="P7" s="5">
        <f t="shared" si="8"/>
        <v>420</v>
      </c>
      <c r="Q7" s="11">
        <f t="shared" si="9"/>
        <v>1260</v>
      </c>
      <c r="R7" s="15">
        <f t="shared" si="0"/>
        <v>4848</v>
      </c>
      <c r="S7" s="17">
        <v>3768</v>
      </c>
      <c r="T7" s="21">
        <v>4848</v>
      </c>
      <c r="U7" s="13" t="s">
        <v>99</v>
      </c>
      <c r="V7" s="33">
        <f t="shared" si="1"/>
        <v>5</v>
      </c>
      <c r="W7" s="7">
        <f t="shared" si="10"/>
        <v>-19</v>
      </c>
    </row>
    <row r="8" spans="1:23" x14ac:dyDescent="0.55000000000000004">
      <c r="A8" s="2">
        <f t="shared" si="11"/>
        <v>6</v>
      </c>
      <c r="B8" s="2">
        <v>7</v>
      </c>
      <c r="C8" s="2">
        <v>5</v>
      </c>
      <c r="D8" s="5">
        <f t="shared" si="2"/>
        <v>2100</v>
      </c>
      <c r="E8" s="11">
        <f t="shared" si="3"/>
        <v>16800</v>
      </c>
      <c r="F8" s="2">
        <v>1</v>
      </c>
      <c r="G8" s="2">
        <v>1</v>
      </c>
      <c r="H8" s="5">
        <f t="shared" si="4"/>
        <v>60</v>
      </c>
      <c r="I8" s="11">
        <f t="shared" si="5"/>
        <v>240</v>
      </c>
      <c r="J8" s="2">
        <v>7</v>
      </c>
      <c r="K8" s="2">
        <v>1</v>
      </c>
      <c r="L8" s="5">
        <f t="shared" si="6"/>
        <v>420</v>
      </c>
      <c r="M8" s="11">
        <f t="shared" si="7"/>
        <v>1386</v>
      </c>
      <c r="N8" s="2">
        <v>2</v>
      </c>
      <c r="O8" s="2">
        <v>7</v>
      </c>
      <c r="P8" s="5">
        <f t="shared" si="8"/>
        <v>840</v>
      </c>
      <c r="Q8" s="11">
        <f t="shared" si="9"/>
        <v>2520</v>
      </c>
      <c r="R8" s="15">
        <f t="shared" si="0"/>
        <v>20946</v>
      </c>
      <c r="S8" s="17">
        <v>18786</v>
      </c>
      <c r="T8" s="21">
        <v>20946</v>
      </c>
      <c r="U8" s="13" t="s">
        <v>99</v>
      </c>
      <c r="V8" s="33">
        <f t="shared" si="1"/>
        <v>9</v>
      </c>
      <c r="W8" s="7">
        <f t="shared" si="10"/>
        <v>-15</v>
      </c>
    </row>
    <row r="9" spans="1:23" x14ac:dyDescent="0.55000000000000004">
      <c r="A9" s="2">
        <f t="shared" si="11"/>
        <v>7</v>
      </c>
      <c r="B9" s="2">
        <v>3</v>
      </c>
      <c r="C9" s="2">
        <v>2</v>
      </c>
      <c r="D9" s="5">
        <f t="shared" si="2"/>
        <v>360</v>
      </c>
      <c r="E9" s="11">
        <f t="shared" si="3"/>
        <v>2880</v>
      </c>
      <c r="F9" s="2">
        <v>2</v>
      </c>
      <c r="G9" s="2">
        <v>4</v>
      </c>
      <c r="H9" s="5">
        <f t="shared" si="4"/>
        <v>480</v>
      </c>
      <c r="I9" s="11">
        <f t="shared" si="5"/>
        <v>1920</v>
      </c>
      <c r="J9" s="2">
        <v>6</v>
      </c>
      <c r="K9" s="2">
        <v>7</v>
      </c>
      <c r="L9" s="5">
        <f t="shared" si="6"/>
        <v>2520</v>
      </c>
      <c r="M9" s="11">
        <f t="shared" si="7"/>
        <v>8316</v>
      </c>
      <c r="N9" s="2">
        <v>5</v>
      </c>
      <c r="O9" s="2">
        <v>7</v>
      </c>
      <c r="P9" s="5">
        <f t="shared" si="8"/>
        <v>2100</v>
      </c>
      <c r="Q9" s="11">
        <f t="shared" si="9"/>
        <v>6300</v>
      </c>
      <c r="R9" s="15">
        <f t="shared" si="0"/>
        <v>19416</v>
      </c>
      <c r="S9" s="17">
        <v>14016</v>
      </c>
      <c r="T9" s="21">
        <v>19416</v>
      </c>
      <c r="U9" s="13" t="s">
        <v>99</v>
      </c>
      <c r="V9" s="33">
        <f t="shared" si="1"/>
        <v>18</v>
      </c>
      <c r="W9" s="7">
        <f t="shared" si="10"/>
        <v>-6</v>
      </c>
    </row>
    <row r="10" spans="1:23" x14ac:dyDescent="0.55000000000000004">
      <c r="A10" s="2">
        <f t="shared" si="11"/>
        <v>8</v>
      </c>
      <c r="B10" s="2">
        <v>4</v>
      </c>
      <c r="C10" s="2">
        <v>2</v>
      </c>
      <c r="D10" s="5">
        <f t="shared" si="2"/>
        <v>480</v>
      </c>
      <c r="E10" s="11">
        <f t="shared" si="3"/>
        <v>3840</v>
      </c>
      <c r="F10" s="2">
        <v>2</v>
      </c>
      <c r="G10" s="2">
        <v>4</v>
      </c>
      <c r="H10" s="5">
        <f t="shared" si="4"/>
        <v>480</v>
      </c>
      <c r="I10" s="11">
        <f t="shared" si="5"/>
        <v>1920</v>
      </c>
      <c r="J10" s="2">
        <v>5</v>
      </c>
      <c r="K10" s="2">
        <v>7</v>
      </c>
      <c r="L10" s="5">
        <f t="shared" si="6"/>
        <v>2100</v>
      </c>
      <c r="M10" s="11">
        <f t="shared" si="7"/>
        <v>6930</v>
      </c>
      <c r="N10" s="2">
        <v>5</v>
      </c>
      <c r="O10" s="2">
        <v>7</v>
      </c>
      <c r="P10" s="5">
        <f t="shared" si="8"/>
        <v>2100</v>
      </c>
      <c r="Q10" s="11">
        <f t="shared" si="9"/>
        <v>6300</v>
      </c>
      <c r="R10" s="15">
        <f t="shared" si="0"/>
        <v>18990</v>
      </c>
      <c r="S10" s="17">
        <v>13590</v>
      </c>
      <c r="T10" s="21">
        <v>18990</v>
      </c>
      <c r="U10" s="13" t="s">
        <v>99</v>
      </c>
      <c r="V10" s="33">
        <f t="shared" si="1"/>
        <v>18</v>
      </c>
      <c r="W10" s="7">
        <f t="shared" si="10"/>
        <v>-6</v>
      </c>
    </row>
    <row r="11" spans="1:23" x14ac:dyDescent="0.55000000000000004">
      <c r="A11" s="2">
        <f t="shared" si="11"/>
        <v>9</v>
      </c>
      <c r="B11" s="2">
        <v>6</v>
      </c>
      <c r="C11" s="2">
        <v>5</v>
      </c>
      <c r="D11" s="5">
        <f t="shared" si="2"/>
        <v>1800</v>
      </c>
      <c r="E11" s="11">
        <f t="shared" si="3"/>
        <v>14400</v>
      </c>
      <c r="F11" s="2">
        <v>1</v>
      </c>
      <c r="G11" s="2">
        <v>1</v>
      </c>
      <c r="H11" s="5">
        <f t="shared" si="4"/>
        <v>60</v>
      </c>
      <c r="I11" s="11">
        <f>H11*4</f>
        <v>240</v>
      </c>
      <c r="J11" s="2">
        <v>6</v>
      </c>
      <c r="K11" s="2">
        <v>1</v>
      </c>
      <c r="L11" s="5">
        <f t="shared" si="6"/>
        <v>360</v>
      </c>
      <c r="M11" s="11">
        <f t="shared" si="7"/>
        <v>1188</v>
      </c>
      <c r="N11" s="2">
        <v>1</v>
      </c>
      <c r="O11" s="2">
        <v>7</v>
      </c>
      <c r="P11" s="5">
        <f t="shared" si="8"/>
        <v>420</v>
      </c>
      <c r="Q11" s="11">
        <f t="shared" si="9"/>
        <v>1260</v>
      </c>
      <c r="R11" s="15">
        <f t="shared" si="0"/>
        <v>17088</v>
      </c>
      <c r="S11" s="17">
        <v>16008</v>
      </c>
      <c r="T11" s="21">
        <v>17088</v>
      </c>
      <c r="U11" s="13" t="s">
        <v>99</v>
      </c>
      <c r="V11" s="33">
        <f t="shared" si="1"/>
        <v>8</v>
      </c>
      <c r="W11" s="7">
        <f t="shared" si="10"/>
        <v>-16</v>
      </c>
    </row>
    <row r="12" spans="1:23" x14ac:dyDescent="0.55000000000000004">
      <c r="A12" s="2">
        <f t="shared" si="11"/>
        <v>10</v>
      </c>
      <c r="B12" s="2">
        <v>5</v>
      </c>
      <c r="C12" s="2">
        <v>3</v>
      </c>
      <c r="D12" s="5">
        <f t="shared" si="2"/>
        <v>900</v>
      </c>
      <c r="E12" s="11">
        <f t="shared" si="3"/>
        <v>7200</v>
      </c>
      <c r="F12" s="2">
        <v>2</v>
      </c>
      <c r="G12" s="2">
        <v>3</v>
      </c>
      <c r="H12" s="5">
        <f t="shared" si="4"/>
        <v>360</v>
      </c>
      <c r="I12" s="11">
        <f t="shared" si="5"/>
        <v>1440</v>
      </c>
      <c r="J12" s="2">
        <v>5</v>
      </c>
      <c r="K12" s="2">
        <v>1</v>
      </c>
      <c r="L12" s="5">
        <f t="shared" si="6"/>
        <v>300</v>
      </c>
      <c r="M12" s="11">
        <f t="shared" si="7"/>
        <v>990</v>
      </c>
      <c r="N12" s="2">
        <v>1</v>
      </c>
      <c r="O12" s="2">
        <v>7</v>
      </c>
      <c r="P12" s="5">
        <f t="shared" si="8"/>
        <v>420</v>
      </c>
      <c r="Q12" s="11">
        <f t="shared" si="9"/>
        <v>1260</v>
      </c>
      <c r="R12" s="15">
        <f t="shared" si="0"/>
        <v>10890</v>
      </c>
      <c r="S12" s="17">
        <v>9810</v>
      </c>
      <c r="T12" s="21">
        <v>10890</v>
      </c>
      <c r="U12" s="13" t="s">
        <v>99</v>
      </c>
      <c r="V12" s="33">
        <f t="shared" si="1"/>
        <v>8</v>
      </c>
      <c r="W12" s="7">
        <f t="shared" si="10"/>
        <v>-16</v>
      </c>
    </row>
    <row r="13" spans="1:23" x14ac:dyDescent="0.55000000000000004">
      <c r="A13" s="2">
        <f t="shared" si="11"/>
        <v>11</v>
      </c>
      <c r="B13" s="2">
        <v>3</v>
      </c>
      <c r="C13" s="2">
        <v>2</v>
      </c>
      <c r="D13" s="5">
        <f t="shared" si="2"/>
        <v>360</v>
      </c>
      <c r="E13" s="11">
        <f t="shared" si="3"/>
        <v>2880</v>
      </c>
      <c r="F13" s="2">
        <v>2</v>
      </c>
      <c r="G13" s="2">
        <v>4</v>
      </c>
      <c r="H13" s="5">
        <f t="shared" si="4"/>
        <v>480</v>
      </c>
      <c r="I13" s="11">
        <f t="shared" si="5"/>
        <v>1920</v>
      </c>
      <c r="J13" s="2">
        <v>6</v>
      </c>
      <c r="K13" s="2">
        <v>7</v>
      </c>
      <c r="L13" s="5">
        <f t="shared" si="6"/>
        <v>2520</v>
      </c>
      <c r="M13" s="11">
        <f t="shared" si="7"/>
        <v>8316</v>
      </c>
      <c r="N13" s="2">
        <v>5</v>
      </c>
      <c r="O13" s="2">
        <v>7</v>
      </c>
      <c r="P13" s="5">
        <f t="shared" si="8"/>
        <v>2100</v>
      </c>
      <c r="Q13" s="11">
        <f t="shared" si="9"/>
        <v>6300</v>
      </c>
      <c r="R13" s="15">
        <f t="shared" si="0"/>
        <v>19416</v>
      </c>
      <c r="S13" s="17">
        <v>14016</v>
      </c>
      <c r="T13" s="21">
        <v>19416</v>
      </c>
      <c r="U13" s="13" t="s">
        <v>99</v>
      </c>
      <c r="V13" s="33">
        <f t="shared" si="1"/>
        <v>18</v>
      </c>
      <c r="W13" s="7">
        <f t="shared" si="10"/>
        <v>-6</v>
      </c>
    </row>
    <row r="14" spans="1:23" x14ac:dyDescent="0.55000000000000004">
      <c r="A14" s="2">
        <f t="shared" si="11"/>
        <v>12</v>
      </c>
      <c r="B14" s="2">
        <v>4</v>
      </c>
      <c r="C14" s="2">
        <v>2</v>
      </c>
      <c r="D14" s="5">
        <f t="shared" si="2"/>
        <v>480</v>
      </c>
      <c r="E14" s="11">
        <f t="shared" si="3"/>
        <v>3840</v>
      </c>
      <c r="F14" s="2">
        <v>2</v>
      </c>
      <c r="G14" s="2">
        <v>4</v>
      </c>
      <c r="H14" s="5">
        <f t="shared" si="4"/>
        <v>480</v>
      </c>
      <c r="I14" s="11">
        <f t="shared" si="5"/>
        <v>1920</v>
      </c>
      <c r="J14" s="2">
        <v>5</v>
      </c>
      <c r="K14" s="2">
        <v>8</v>
      </c>
      <c r="L14" s="5">
        <f t="shared" si="6"/>
        <v>2400</v>
      </c>
      <c r="M14" s="11">
        <f t="shared" si="7"/>
        <v>7920</v>
      </c>
      <c r="N14" s="2">
        <v>4</v>
      </c>
      <c r="O14" s="2">
        <v>7</v>
      </c>
      <c r="P14" s="5">
        <f t="shared" si="8"/>
        <v>1680</v>
      </c>
      <c r="Q14" s="11">
        <f t="shared" si="9"/>
        <v>5040</v>
      </c>
      <c r="R14" s="15">
        <f t="shared" si="0"/>
        <v>18720</v>
      </c>
      <c r="S14" s="9">
        <v>14400</v>
      </c>
      <c r="T14" s="21">
        <v>18720</v>
      </c>
      <c r="U14" s="13" t="s">
        <v>99</v>
      </c>
      <c r="V14" s="33">
        <f t="shared" si="1"/>
        <v>18</v>
      </c>
      <c r="W14" s="7">
        <f t="shared" si="10"/>
        <v>-6</v>
      </c>
    </row>
    <row r="15" spans="1:23" x14ac:dyDescent="0.55000000000000004">
      <c r="A15" s="2">
        <f t="shared" si="11"/>
        <v>13</v>
      </c>
      <c r="B15" s="2">
        <v>7</v>
      </c>
      <c r="C15" s="2">
        <v>5</v>
      </c>
      <c r="D15" s="5">
        <f t="shared" si="2"/>
        <v>2100</v>
      </c>
      <c r="E15" s="11">
        <f t="shared" si="3"/>
        <v>16800</v>
      </c>
      <c r="F15" s="2">
        <v>7</v>
      </c>
      <c r="G15" s="2">
        <v>3</v>
      </c>
      <c r="H15" s="5">
        <f t="shared" si="4"/>
        <v>1260</v>
      </c>
      <c r="I15" s="11">
        <f t="shared" si="5"/>
        <v>5040</v>
      </c>
      <c r="J15" s="2">
        <v>7</v>
      </c>
      <c r="K15" s="2">
        <v>1</v>
      </c>
      <c r="L15" s="5">
        <f t="shared" si="6"/>
        <v>420</v>
      </c>
      <c r="M15" s="11">
        <f t="shared" si="7"/>
        <v>1386</v>
      </c>
      <c r="N15" s="2">
        <v>1</v>
      </c>
      <c r="O15" s="2">
        <v>7</v>
      </c>
      <c r="P15" s="5">
        <f t="shared" si="8"/>
        <v>420</v>
      </c>
      <c r="Q15" s="11">
        <f t="shared" si="9"/>
        <v>1260</v>
      </c>
      <c r="R15" s="15">
        <f t="shared" si="0"/>
        <v>24486</v>
      </c>
      <c r="S15" s="9">
        <v>23406</v>
      </c>
      <c r="T15" s="21">
        <v>24486</v>
      </c>
      <c r="U15" s="13" t="s">
        <v>99</v>
      </c>
      <c r="V15" s="33">
        <f t="shared" si="1"/>
        <v>10</v>
      </c>
      <c r="W15" s="7">
        <f t="shared" si="10"/>
        <v>-14</v>
      </c>
    </row>
    <row r="16" spans="1:23" x14ac:dyDescent="0.55000000000000004">
      <c r="A16" s="2">
        <f t="shared" si="11"/>
        <v>14</v>
      </c>
      <c r="B16" s="2">
        <v>3</v>
      </c>
      <c r="C16" s="2">
        <v>1</v>
      </c>
      <c r="D16" s="5">
        <f t="shared" si="2"/>
        <v>180</v>
      </c>
      <c r="E16" s="11">
        <f t="shared" si="3"/>
        <v>1440</v>
      </c>
      <c r="F16" s="2">
        <v>1</v>
      </c>
      <c r="G16" s="2">
        <v>1</v>
      </c>
      <c r="H16" s="5">
        <f t="shared" si="4"/>
        <v>60</v>
      </c>
      <c r="I16" s="11">
        <f t="shared" si="5"/>
        <v>240</v>
      </c>
      <c r="J16" s="2">
        <v>3</v>
      </c>
      <c r="K16" s="2">
        <v>2</v>
      </c>
      <c r="L16" s="5">
        <f t="shared" si="6"/>
        <v>360</v>
      </c>
      <c r="M16" s="11">
        <f t="shared" si="7"/>
        <v>1188</v>
      </c>
      <c r="N16" s="2">
        <v>5</v>
      </c>
      <c r="O16" s="2">
        <v>7</v>
      </c>
      <c r="P16" s="5">
        <f t="shared" si="8"/>
        <v>2100</v>
      </c>
      <c r="Q16" s="11">
        <f t="shared" si="9"/>
        <v>6300</v>
      </c>
      <c r="R16" s="15">
        <f t="shared" si="0"/>
        <v>9168</v>
      </c>
      <c r="S16" s="9">
        <v>3768</v>
      </c>
      <c r="T16" s="21">
        <v>9168</v>
      </c>
      <c r="U16" s="13" t="s">
        <v>99</v>
      </c>
      <c r="V16" s="33">
        <f t="shared" si="1"/>
        <v>9</v>
      </c>
      <c r="W16" s="7">
        <f t="shared" si="10"/>
        <v>-15</v>
      </c>
    </row>
    <row r="17" spans="1:23" x14ac:dyDescent="0.55000000000000004">
      <c r="A17" s="2">
        <f t="shared" si="11"/>
        <v>15</v>
      </c>
      <c r="B17" s="2">
        <v>5</v>
      </c>
      <c r="C17" s="2">
        <v>3</v>
      </c>
      <c r="D17" s="5">
        <f t="shared" si="2"/>
        <v>900</v>
      </c>
      <c r="E17" s="11">
        <f t="shared" si="3"/>
        <v>7200</v>
      </c>
      <c r="F17" s="2">
        <v>3</v>
      </c>
      <c r="G17" s="2">
        <v>2</v>
      </c>
      <c r="H17" s="5">
        <f t="shared" si="4"/>
        <v>360</v>
      </c>
      <c r="I17" s="11">
        <f t="shared" si="5"/>
        <v>1440</v>
      </c>
      <c r="J17" s="2">
        <v>7</v>
      </c>
      <c r="K17" s="2">
        <v>10</v>
      </c>
      <c r="L17" s="5">
        <f t="shared" si="6"/>
        <v>4200</v>
      </c>
      <c r="M17" s="11">
        <f t="shared" si="7"/>
        <v>13860</v>
      </c>
      <c r="N17" s="2">
        <v>2</v>
      </c>
      <c r="O17" s="2">
        <v>7</v>
      </c>
      <c r="P17" s="5">
        <f t="shared" si="8"/>
        <v>840</v>
      </c>
      <c r="Q17" s="11">
        <f t="shared" si="9"/>
        <v>2520</v>
      </c>
      <c r="R17" s="15">
        <f t="shared" si="0"/>
        <v>25020</v>
      </c>
      <c r="S17" s="9">
        <v>22860</v>
      </c>
      <c r="T17" s="21">
        <v>25020</v>
      </c>
      <c r="U17" s="13" t="s">
        <v>99</v>
      </c>
      <c r="V17" s="33">
        <f t="shared" si="1"/>
        <v>17</v>
      </c>
      <c r="W17" s="7">
        <f t="shared" si="10"/>
        <v>-7</v>
      </c>
    </row>
    <row r="18" spans="1:23" x14ac:dyDescent="0.55000000000000004">
      <c r="A18" s="2">
        <f t="shared" si="11"/>
        <v>16</v>
      </c>
      <c r="B18" s="2">
        <v>4</v>
      </c>
      <c r="C18" s="2">
        <v>2</v>
      </c>
      <c r="D18" s="5">
        <f t="shared" si="2"/>
        <v>480</v>
      </c>
      <c r="E18" s="11">
        <f t="shared" si="3"/>
        <v>3840</v>
      </c>
      <c r="F18" s="2">
        <v>2</v>
      </c>
      <c r="G18" s="2">
        <v>4</v>
      </c>
      <c r="H18" s="5">
        <f t="shared" si="4"/>
        <v>480</v>
      </c>
      <c r="I18" s="11">
        <f t="shared" si="5"/>
        <v>1920</v>
      </c>
      <c r="J18" s="2">
        <v>5</v>
      </c>
      <c r="K18" s="2">
        <v>8</v>
      </c>
      <c r="L18" s="5">
        <f t="shared" si="6"/>
        <v>2400</v>
      </c>
      <c r="M18" s="11">
        <f t="shared" si="7"/>
        <v>7920</v>
      </c>
      <c r="N18" s="2">
        <v>4</v>
      </c>
      <c r="O18" s="2">
        <v>7</v>
      </c>
      <c r="P18" s="5">
        <f t="shared" si="8"/>
        <v>1680</v>
      </c>
      <c r="Q18" s="11">
        <f t="shared" si="9"/>
        <v>5040</v>
      </c>
      <c r="R18" s="15">
        <f t="shared" si="0"/>
        <v>18720</v>
      </c>
      <c r="S18" s="9">
        <v>14400</v>
      </c>
      <c r="T18" s="21">
        <v>18720</v>
      </c>
      <c r="U18" s="13" t="s">
        <v>99</v>
      </c>
      <c r="V18" s="33">
        <f t="shared" si="1"/>
        <v>18</v>
      </c>
      <c r="W18" s="7">
        <f t="shared" si="10"/>
        <v>-6</v>
      </c>
    </row>
    <row r="19" spans="1:23" x14ac:dyDescent="0.55000000000000004">
      <c r="A19" s="2">
        <f t="shared" si="11"/>
        <v>17</v>
      </c>
      <c r="B19" s="2">
        <v>4</v>
      </c>
      <c r="C19" s="2">
        <v>2</v>
      </c>
      <c r="D19" s="5">
        <f t="shared" si="2"/>
        <v>480</v>
      </c>
      <c r="E19" s="11">
        <f t="shared" si="3"/>
        <v>3840</v>
      </c>
      <c r="F19" s="2">
        <v>2</v>
      </c>
      <c r="G19" s="2">
        <v>5</v>
      </c>
      <c r="H19" s="5">
        <f t="shared" si="4"/>
        <v>600</v>
      </c>
      <c r="I19" s="11">
        <f t="shared" si="5"/>
        <v>2400</v>
      </c>
      <c r="J19" s="2">
        <v>6</v>
      </c>
      <c r="K19" s="2">
        <v>8</v>
      </c>
      <c r="L19" s="5">
        <f t="shared" si="6"/>
        <v>2880</v>
      </c>
      <c r="M19" s="11">
        <f t="shared" si="7"/>
        <v>9504</v>
      </c>
      <c r="N19" s="2">
        <v>4</v>
      </c>
      <c r="O19" s="2">
        <v>7</v>
      </c>
      <c r="P19" s="5">
        <f t="shared" si="8"/>
        <v>1680</v>
      </c>
      <c r="Q19" s="11">
        <f t="shared" si="9"/>
        <v>5040</v>
      </c>
      <c r="R19" s="15">
        <f t="shared" si="0"/>
        <v>20784</v>
      </c>
      <c r="S19" s="9">
        <v>16464</v>
      </c>
      <c r="T19" s="21">
        <v>20784</v>
      </c>
      <c r="U19" s="13" t="s">
        <v>99</v>
      </c>
      <c r="V19" s="33">
        <f t="shared" si="1"/>
        <v>19</v>
      </c>
      <c r="W19" s="7">
        <f t="shared" si="10"/>
        <v>-5</v>
      </c>
    </row>
    <row r="20" spans="1:23" x14ac:dyDescent="0.55000000000000004">
      <c r="A20" s="2">
        <f t="shared" si="11"/>
        <v>18</v>
      </c>
      <c r="B20" s="2">
        <v>3</v>
      </c>
      <c r="C20" s="2">
        <v>2</v>
      </c>
      <c r="D20" s="5">
        <f t="shared" si="2"/>
        <v>360</v>
      </c>
      <c r="E20" s="11">
        <f t="shared" si="3"/>
        <v>2880</v>
      </c>
      <c r="F20" s="2">
        <v>2</v>
      </c>
      <c r="G20" s="2">
        <v>4</v>
      </c>
      <c r="H20" s="5">
        <f t="shared" si="4"/>
        <v>480</v>
      </c>
      <c r="I20" s="11">
        <f t="shared" si="5"/>
        <v>1920</v>
      </c>
      <c r="J20" s="2">
        <v>6</v>
      </c>
      <c r="K20" s="2">
        <v>7</v>
      </c>
      <c r="L20" s="5">
        <f t="shared" si="6"/>
        <v>2520</v>
      </c>
      <c r="M20" s="11">
        <f t="shared" si="7"/>
        <v>8316</v>
      </c>
      <c r="N20" s="2">
        <v>5</v>
      </c>
      <c r="O20" s="2">
        <v>7</v>
      </c>
      <c r="P20" s="5">
        <f t="shared" si="8"/>
        <v>2100</v>
      </c>
      <c r="Q20" s="11">
        <f t="shared" si="9"/>
        <v>6300</v>
      </c>
      <c r="R20" s="15">
        <f t="shared" si="0"/>
        <v>19416</v>
      </c>
      <c r="S20" s="9">
        <v>14016</v>
      </c>
      <c r="T20" s="21">
        <v>19416</v>
      </c>
      <c r="U20" s="13" t="s">
        <v>99</v>
      </c>
      <c r="V20" s="33">
        <f t="shared" si="1"/>
        <v>18</v>
      </c>
      <c r="W20" s="7">
        <f t="shared" si="10"/>
        <v>-6</v>
      </c>
    </row>
    <row r="21" spans="1:23" x14ac:dyDescent="0.55000000000000004">
      <c r="A21" s="2">
        <f t="shared" si="11"/>
        <v>19</v>
      </c>
      <c r="B21" s="2">
        <v>6</v>
      </c>
      <c r="C21" s="2">
        <v>5</v>
      </c>
      <c r="D21" s="5">
        <f t="shared" si="2"/>
        <v>1800</v>
      </c>
      <c r="E21" s="11">
        <f t="shared" si="3"/>
        <v>14400</v>
      </c>
      <c r="F21" s="2">
        <v>2</v>
      </c>
      <c r="G21" s="2">
        <v>4</v>
      </c>
      <c r="H21" s="5">
        <f t="shared" si="4"/>
        <v>480</v>
      </c>
      <c r="I21" s="11">
        <f t="shared" si="5"/>
        <v>1920</v>
      </c>
      <c r="J21" s="2">
        <v>6</v>
      </c>
      <c r="K21" s="2">
        <v>1</v>
      </c>
      <c r="L21" s="5">
        <f t="shared" si="6"/>
        <v>360</v>
      </c>
      <c r="M21" s="11">
        <f t="shared" si="7"/>
        <v>1188</v>
      </c>
      <c r="N21" s="2">
        <v>2</v>
      </c>
      <c r="O21" s="2">
        <v>7</v>
      </c>
      <c r="P21" s="5">
        <f t="shared" si="8"/>
        <v>840</v>
      </c>
      <c r="Q21" s="11">
        <f t="shared" si="9"/>
        <v>2520</v>
      </c>
      <c r="R21" s="15">
        <f t="shared" si="0"/>
        <v>20028</v>
      </c>
      <c r="S21" s="9">
        <v>17686</v>
      </c>
      <c r="T21" s="21">
        <v>20028</v>
      </c>
      <c r="U21" s="13" t="s">
        <v>99</v>
      </c>
      <c r="V21" s="33">
        <f t="shared" si="1"/>
        <v>12</v>
      </c>
      <c r="W21" s="7">
        <f t="shared" si="10"/>
        <v>-12</v>
      </c>
    </row>
    <row r="22" spans="1:23" x14ac:dyDescent="0.55000000000000004">
      <c r="A22" s="2">
        <f t="shared" si="11"/>
        <v>20</v>
      </c>
      <c r="B22" s="2">
        <v>3</v>
      </c>
      <c r="C22" s="2">
        <v>2</v>
      </c>
      <c r="D22" s="5">
        <f t="shared" si="2"/>
        <v>360</v>
      </c>
      <c r="E22" s="11">
        <f t="shared" si="3"/>
        <v>2880</v>
      </c>
      <c r="F22" s="2">
        <v>2</v>
      </c>
      <c r="G22" s="2">
        <v>4</v>
      </c>
      <c r="H22" s="5">
        <f t="shared" si="4"/>
        <v>480</v>
      </c>
      <c r="I22" s="11">
        <f t="shared" si="5"/>
        <v>1920</v>
      </c>
      <c r="J22" s="2">
        <v>6</v>
      </c>
      <c r="K22" s="2">
        <v>7</v>
      </c>
      <c r="L22" s="5">
        <f t="shared" si="6"/>
        <v>2520</v>
      </c>
      <c r="M22" s="11">
        <f t="shared" si="7"/>
        <v>8316</v>
      </c>
      <c r="N22" s="2">
        <v>5</v>
      </c>
      <c r="O22" s="2">
        <v>7</v>
      </c>
      <c r="P22" s="5">
        <f t="shared" si="8"/>
        <v>2100</v>
      </c>
      <c r="Q22" s="11">
        <f t="shared" si="9"/>
        <v>6300</v>
      </c>
      <c r="R22" s="15">
        <f t="shared" si="0"/>
        <v>19416</v>
      </c>
      <c r="S22" s="9">
        <v>14016</v>
      </c>
      <c r="T22" s="21">
        <v>19416</v>
      </c>
      <c r="U22" s="13" t="s">
        <v>99</v>
      </c>
      <c r="V22" s="33">
        <f t="shared" si="1"/>
        <v>18</v>
      </c>
      <c r="W22" s="7">
        <f t="shared" si="10"/>
        <v>-6</v>
      </c>
    </row>
    <row r="23" spans="1:23" x14ac:dyDescent="0.55000000000000004">
      <c r="A23" s="2">
        <f t="shared" si="11"/>
        <v>21</v>
      </c>
      <c r="B23" s="2">
        <v>4</v>
      </c>
      <c r="C23" s="2">
        <v>2</v>
      </c>
      <c r="D23" s="5">
        <f t="shared" si="2"/>
        <v>480</v>
      </c>
      <c r="E23" s="11">
        <f t="shared" si="3"/>
        <v>3840</v>
      </c>
      <c r="F23" s="2">
        <v>2</v>
      </c>
      <c r="G23" s="2">
        <v>4</v>
      </c>
      <c r="H23" s="5">
        <f t="shared" si="4"/>
        <v>480</v>
      </c>
      <c r="I23" s="11">
        <f t="shared" si="5"/>
        <v>1920</v>
      </c>
      <c r="J23" s="2">
        <v>5</v>
      </c>
      <c r="K23" s="2">
        <v>8</v>
      </c>
      <c r="L23" s="5">
        <f t="shared" si="6"/>
        <v>2400</v>
      </c>
      <c r="M23" s="11">
        <f t="shared" si="7"/>
        <v>7920</v>
      </c>
      <c r="N23" s="2">
        <v>4</v>
      </c>
      <c r="O23" s="2">
        <v>7</v>
      </c>
      <c r="P23" s="5">
        <f t="shared" si="8"/>
        <v>1680</v>
      </c>
      <c r="Q23" s="11">
        <f t="shared" si="9"/>
        <v>5040</v>
      </c>
      <c r="R23" s="15">
        <f t="shared" si="0"/>
        <v>18720</v>
      </c>
      <c r="S23" s="9">
        <v>14400</v>
      </c>
      <c r="T23" s="21">
        <v>18720</v>
      </c>
      <c r="U23" s="13" t="s">
        <v>99</v>
      </c>
      <c r="V23" s="33">
        <f t="shared" si="1"/>
        <v>18</v>
      </c>
      <c r="W23" s="7">
        <f t="shared" si="10"/>
        <v>-6</v>
      </c>
    </row>
    <row r="24" spans="1:23" x14ac:dyDescent="0.55000000000000004">
      <c r="A24" s="2">
        <f t="shared" si="11"/>
        <v>22</v>
      </c>
      <c r="B24" s="2">
        <v>4</v>
      </c>
      <c r="C24" s="2">
        <v>2</v>
      </c>
      <c r="D24" s="5">
        <f t="shared" si="2"/>
        <v>480</v>
      </c>
      <c r="E24" s="11">
        <f t="shared" si="3"/>
        <v>3840</v>
      </c>
      <c r="F24" s="2">
        <v>2</v>
      </c>
      <c r="G24" s="2">
        <v>4</v>
      </c>
      <c r="H24" s="5">
        <f t="shared" si="4"/>
        <v>480</v>
      </c>
      <c r="I24" s="11">
        <f t="shared" si="5"/>
        <v>1920</v>
      </c>
      <c r="J24" s="2">
        <v>5</v>
      </c>
      <c r="K24" s="2">
        <v>8</v>
      </c>
      <c r="L24" s="5">
        <f t="shared" si="6"/>
        <v>2400</v>
      </c>
      <c r="M24" s="11">
        <f t="shared" si="7"/>
        <v>7920</v>
      </c>
      <c r="N24" s="2">
        <v>4</v>
      </c>
      <c r="O24" s="2">
        <v>7</v>
      </c>
      <c r="P24" s="5">
        <f t="shared" si="8"/>
        <v>1680</v>
      </c>
      <c r="Q24" s="11">
        <f t="shared" si="9"/>
        <v>5040</v>
      </c>
      <c r="R24" s="15">
        <f t="shared" si="0"/>
        <v>18720</v>
      </c>
      <c r="S24" s="9">
        <v>14400</v>
      </c>
      <c r="T24" s="21">
        <v>18720</v>
      </c>
      <c r="U24" s="13" t="s">
        <v>99</v>
      </c>
      <c r="V24" s="33">
        <f t="shared" si="1"/>
        <v>18</v>
      </c>
      <c r="W24" s="7">
        <f t="shared" si="10"/>
        <v>-6</v>
      </c>
    </row>
    <row r="25" spans="1:23" x14ac:dyDescent="0.55000000000000004">
      <c r="A25" s="2">
        <f t="shared" si="11"/>
        <v>23</v>
      </c>
      <c r="B25" s="2">
        <v>5</v>
      </c>
      <c r="C25" s="2">
        <v>3</v>
      </c>
      <c r="D25" s="5">
        <f t="shared" si="2"/>
        <v>900</v>
      </c>
      <c r="E25" s="11">
        <f t="shared" si="3"/>
        <v>7200</v>
      </c>
      <c r="F25" s="2">
        <v>3</v>
      </c>
      <c r="G25" s="2">
        <v>2</v>
      </c>
      <c r="H25" s="5">
        <f t="shared" si="4"/>
        <v>360</v>
      </c>
      <c r="I25" s="11">
        <f t="shared" si="5"/>
        <v>1440</v>
      </c>
      <c r="J25" s="2">
        <v>7</v>
      </c>
      <c r="K25" s="2">
        <v>9</v>
      </c>
      <c r="L25" s="5">
        <f t="shared" si="6"/>
        <v>3780</v>
      </c>
      <c r="M25" s="11">
        <f t="shared" si="7"/>
        <v>12474</v>
      </c>
      <c r="N25" s="2">
        <v>2</v>
      </c>
      <c r="O25" s="2">
        <v>7</v>
      </c>
      <c r="P25" s="5">
        <f t="shared" si="8"/>
        <v>840</v>
      </c>
      <c r="Q25" s="11">
        <f t="shared" si="9"/>
        <v>2520</v>
      </c>
      <c r="R25" s="15">
        <f t="shared" si="0"/>
        <v>23634</v>
      </c>
      <c r="S25" s="9">
        <v>21474</v>
      </c>
      <c r="T25" s="21">
        <v>23634</v>
      </c>
      <c r="U25" s="13" t="s">
        <v>99</v>
      </c>
      <c r="V25" s="33">
        <f t="shared" si="1"/>
        <v>16</v>
      </c>
      <c r="W25" s="7">
        <f t="shared" si="10"/>
        <v>-8</v>
      </c>
    </row>
    <row r="26" spans="1:23" x14ac:dyDescent="0.55000000000000004">
      <c r="A26" s="2">
        <f t="shared" si="11"/>
        <v>24</v>
      </c>
      <c r="B26" s="2">
        <v>5</v>
      </c>
      <c r="C26" s="2">
        <v>3</v>
      </c>
      <c r="D26" s="5">
        <f t="shared" si="2"/>
        <v>900</v>
      </c>
      <c r="E26" s="11">
        <f t="shared" si="3"/>
        <v>7200</v>
      </c>
      <c r="F26" s="2">
        <v>3</v>
      </c>
      <c r="G26" s="2">
        <v>2</v>
      </c>
      <c r="H26" s="5">
        <f t="shared" si="4"/>
        <v>360</v>
      </c>
      <c r="I26" s="11">
        <f t="shared" si="5"/>
        <v>1440</v>
      </c>
      <c r="J26" s="2">
        <v>7</v>
      </c>
      <c r="K26" s="2">
        <v>10</v>
      </c>
      <c r="L26" s="5">
        <f t="shared" si="6"/>
        <v>4200</v>
      </c>
      <c r="M26" s="11">
        <f t="shared" si="7"/>
        <v>13860</v>
      </c>
      <c r="N26" s="2">
        <v>2</v>
      </c>
      <c r="O26" s="2">
        <v>7</v>
      </c>
      <c r="P26" s="5">
        <f t="shared" si="8"/>
        <v>840</v>
      </c>
      <c r="Q26" s="11">
        <f t="shared" si="9"/>
        <v>2520</v>
      </c>
      <c r="R26" s="15">
        <f t="shared" si="0"/>
        <v>25020</v>
      </c>
      <c r="S26" s="9">
        <v>22860</v>
      </c>
      <c r="T26" s="21">
        <v>25020</v>
      </c>
      <c r="U26" s="13" t="s">
        <v>99</v>
      </c>
      <c r="V26" s="33">
        <f t="shared" si="1"/>
        <v>17</v>
      </c>
      <c r="W26" s="7">
        <f t="shared" si="10"/>
        <v>-7</v>
      </c>
    </row>
    <row r="27" spans="1:23" x14ac:dyDescent="0.55000000000000004">
      <c r="A27" s="2">
        <f t="shared" si="11"/>
        <v>25</v>
      </c>
      <c r="B27" s="2">
        <v>5</v>
      </c>
      <c r="C27" s="2">
        <v>3</v>
      </c>
      <c r="D27" s="5">
        <f t="shared" si="2"/>
        <v>900</v>
      </c>
      <c r="E27" s="11">
        <f t="shared" si="3"/>
        <v>7200</v>
      </c>
      <c r="F27" s="2">
        <v>3</v>
      </c>
      <c r="G27" s="2">
        <v>2</v>
      </c>
      <c r="H27" s="5">
        <f t="shared" si="4"/>
        <v>360</v>
      </c>
      <c r="I27" s="11">
        <f t="shared" si="5"/>
        <v>1440</v>
      </c>
      <c r="J27" s="2">
        <v>7</v>
      </c>
      <c r="K27" s="2">
        <v>8</v>
      </c>
      <c r="L27" s="5">
        <f t="shared" si="6"/>
        <v>3360</v>
      </c>
      <c r="M27" s="11">
        <f t="shared" si="7"/>
        <v>11088</v>
      </c>
      <c r="N27" s="2">
        <v>2</v>
      </c>
      <c r="O27" s="2">
        <v>7</v>
      </c>
      <c r="P27" s="5">
        <f t="shared" si="8"/>
        <v>840</v>
      </c>
      <c r="Q27" s="11">
        <f t="shared" si="9"/>
        <v>2520</v>
      </c>
      <c r="R27" s="15">
        <f t="shared" si="0"/>
        <v>22248</v>
      </c>
      <c r="S27" s="9">
        <v>20088</v>
      </c>
      <c r="T27" s="21">
        <v>22248</v>
      </c>
      <c r="U27" s="13" t="s">
        <v>99</v>
      </c>
      <c r="V27" s="33">
        <f t="shared" si="1"/>
        <v>15</v>
      </c>
      <c r="W27" s="7">
        <f t="shared" si="10"/>
        <v>-9</v>
      </c>
    </row>
    <row r="28" spans="1:23" x14ac:dyDescent="0.55000000000000004">
      <c r="A28" s="2">
        <f t="shared" si="11"/>
        <v>26</v>
      </c>
      <c r="B28" s="2">
        <v>6</v>
      </c>
      <c r="C28" s="2">
        <v>4</v>
      </c>
      <c r="D28" s="5">
        <f t="shared" si="2"/>
        <v>1440</v>
      </c>
      <c r="E28" s="11">
        <f t="shared" si="3"/>
        <v>11520</v>
      </c>
      <c r="F28" s="2">
        <v>5</v>
      </c>
      <c r="G28" s="2">
        <v>4</v>
      </c>
      <c r="H28" s="5">
        <f t="shared" si="4"/>
        <v>1200</v>
      </c>
      <c r="I28" s="11">
        <f t="shared" si="5"/>
        <v>4800</v>
      </c>
      <c r="J28" s="2">
        <v>8</v>
      </c>
      <c r="K28" s="2">
        <v>7</v>
      </c>
      <c r="L28" s="5">
        <f t="shared" si="6"/>
        <v>3360</v>
      </c>
      <c r="M28" s="11">
        <f t="shared" si="7"/>
        <v>11088</v>
      </c>
      <c r="N28" s="2">
        <v>3</v>
      </c>
      <c r="O28" s="2">
        <v>7</v>
      </c>
      <c r="P28" s="5">
        <f t="shared" si="8"/>
        <v>1260</v>
      </c>
      <c r="Q28" s="11">
        <f t="shared" si="9"/>
        <v>3780</v>
      </c>
      <c r="R28" s="15">
        <f t="shared" si="0"/>
        <v>31188</v>
      </c>
      <c r="S28" s="9">
        <v>27948</v>
      </c>
      <c r="T28" s="21">
        <v>31188</v>
      </c>
      <c r="U28" s="13" t="s">
        <v>99</v>
      </c>
      <c r="V28" s="33">
        <f t="shared" si="1"/>
        <v>18</v>
      </c>
      <c r="W28" s="7">
        <f t="shared" si="10"/>
        <v>-6</v>
      </c>
    </row>
    <row r="29" spans="1:23" x14ac:dyDescent="0.55000000000000004">
      <c r="A29" s="2">
        <f t="shared" si="11"/>
        <v>27</v>
      </c>
      <c r="B29" s="2">
        <v>5</v>
      </c>
      <c r="C29" s="2">
        <v>3</v>
      </c>
      <c r="D29" s="5">
        <f t="shared" si="2"/>
        <v>900</v>
      </c>
      <c r="E29" s="11">
        <f t="shared" si="3"/>
        <v>7200</v>
      </c>
      <c r="F29" s="2">
        <v>3</v>
      </c>
      <c r="G29" s="2">
        <v>2</v>
      </c>
      <c r="H29" s="5">
        <f t="shared" si="4"/>
        <v>360</v>
      </c>
      <c r="I29" s="11">
        <f t="shared" si="5"/>
        <v>1440</v>
      </c>
      <c r="J29" s="2">
        <v>7</v>
      </c>
      <c r="K29" s="2">
        <v>10</v>
      </c>
      <c r="L29" s="5">
        <f t="shared" si="6"/>
        <v>4200</v>
      </c>
      <c r="M29" s="11">
        <f t="shared" si="7"/>
        <v>13860</v>
      </c>
      <c r="N29" s="2">
        <v>2</v>
      </c>
      <c r="O29" s="2">
        <v>7</v>
      </c>
      <c r="P29" s="5">
        <f t="shared" si="8"/>
        <v>840</v>
      </c>
      <c r="Q29" s="11">
        <f t="shared" si="9"/>
        <v>2520</v>
      </c>
      <c r="R29" s="15">
        <f t="shared" si="0"/>
        <v>25020</v>
      </c>
      <c r="S29" s="9">
        <v>22860</v>
      </c>
      <c r="T29" s="21">
        <v>25020</v>
      </c>
      <c r="U29" s="13" t="s">
        <v>99</v>
      </c>
      <c r="V29" s="33">
        <f t="shared" si="1"/>
        <v>17</v>
      </c>
      <c r="W29" s="7">
        <f t="shared" si="10"/>
        <v>-7</v>
      </c>
    </row>
    <row r="30" spans="1:23" x14ac:dyDescent="0.55000000000000004">
      <c r="A30" s="2">
        <f t="shared" si="11"/>
        <v>28</v>
      </c>
      <c r="B30" s="2">
        <v>4</v>
      </c>
      <c r="C30" s="2">
        <v>2</v>
      </c>
      <c r="D30" s="5">
        <f t="shared" si="2"/>
        <v>480</v>
      </c>
      <c r="E30" s="11">
        <f t="shared" si="3"/>
        <v>3840</v>
      </c>
      <c r="F30" s="2">
        <v>2</v>
      </c>
      <c r="G30" s="2">
        <v>4</v>
      </c>
      <c r="H30" s="5">
        <f t="shared" si="4"/>
        <v>480</v>
      </c>
      <c r="I30" s="11">
        <f t="shared" si="5"/>
        <v>1920</v>
      </c>
      <c r="J30" s="2">
        <v>5</v>
      </c>
      <c r="K30" s="2">
        <v>8</v>
      </c>
      <c r="L30" s="5">
        <f t="shared" si="6"/>
        <v>2400</v>
      </c>
      <c r="M30" s="11">
        <f t="shared" si="7"/>
        <v>7920</v>
      </c>
      <c r="N30" s="2">
        <v>4</v>
      </c>
      <c r="O30" s="2">
        <v>7</v>
      </c>
      <c r="P30" s="5">
        <f t="shared" si="8"/>
        <v>1680</v>
      </c>
      <c r="Q30" s="11">
        <f t="shared" si="9"/>
        <v>5040</v>
      </c>
      <c r="R30" s="15">
        <f t="shared" si="0"/>
        <v>18720</v>
      </c>
      <c r="S30" s="9">
        <v>14400</v>
      </c>
      <c r="T30" s="21">
        <v>18720</v>
      </c>
      <c r="U30" s="13" t="s">
        <v>99</v>
      </c>
      <c r="V30" s="33">
        <f t="shared" si="1"/>
        <v>18</v>
      </c>
      <c r="W30" s="7">
        <f t="shared" si="10"/>
        <v>-6</v>
      </c>
    </row>
    <row r="31" spans="1:23" x14ac:dyDescent="0.55000000000000004">
      <c r="A31" s="2">
        <f t="shared" si="11"/>
        <v>29</v>
      </c>
      <c r="B31" s="2">
        <v>5</v>
      </c>
      <c r="C31" s="2">
        <v>3</v>
      </c>
      <c r="D31" s="5">
        <f t="shared" si="2"/>
        <v>900</v>
      </c>
      <c r="E31" s="11">
        <f t="shared" si="3"/>
        <v>7200</v>
      </c>
      <c r="F31" s="2">
        <v>3</v>
      </c>
      <c r="G31" s="2">
        <v>2</v>
      </c>
      <c r="H31" s="5">
        <f t="shared" si="4"/>
        <v>360</v>
      </c>
      <c r="I31" s="11">
        <f t="shared" si="5"/>
        <v>1440</v>
      </c>
      <c r="J31" s="2">
        <v>7</v>
      </c>
      <c r="K31" s="2">
        <v>10</v>
      </c>
      <c r="L31" s="5">
        <f t="shared" si="6"/>
        <v>4200</v>
      </c>
      <c r="M31" s="11">
        <f t="shared" si="7"/>
        <v>13860</v>
      </c>
      <c r="N31" s="2">
        <v>2</v>
      </c>
      <c r="O31" s="2">
        <v>7</v>
      </c>
      <c r="P31" s="5">
        <f t="shared" si="8"/>
        <v>840</v>
      </c>
      <c r="Q31" s="11">
        <f t="shared" si="9"/>
        <v>2520</v>
      </c>
      <c r="R31" s="15">
        <f t="shared" si="0"/>
        <v>25020</v>
      </c>
      <c r="S31" s="9">
        <v>22860</v>
      </c>
      <c r="T31" s="21">
        <v>25020</v>
      </c>
      <c r="U31" s="13" t="s">
        <v>99</v>
      </c>
      <c r="V31" s="33">
        <f t="shared" si="1"/>
        <v>17</v>
      </c>
      <c r="W31" s="7">
        <f t="shared" si="10"/>
        <v>-7</v>
      </c>
    </row>
    <row r="32" spans="1:23" x14ac:dyDescent="0.55000000000000004">
      <c r="A32" s="2">
        <f t="shared" si="11"/>
        <v>30</v>
      </c>
      <c r="B32" s="2">
        <v>3</v>
      </c>
      <c r="C32" s="2">
        <v>2</v>
      </c>
      <c r="D32" s="5">
        <f t="shared" si="2"/>
        <v>360</v>
      </c>
      <c r="E32" s="11">
        <f t="shared" si="3"/>
        <v>2880</v>
      </c>
      <c r="F32" s="2">
        <v>2</v>
      </c>
      <c r="G32" s="2">
        <v>4</v>
      </c>
      <c r="H32" s="5">
        <f t="shared" si="4"/>
        <v>480</v>
      </c>
      <c r="I32" s="11">
        <f t="shared" si="5"/>
        <v>1920</v>
      </c>
      <c r="J32" s="2">
        <v>6</v>
      </c>
      <c r="K32" s="2">
        <v>7</v>
      </c>
      <c r="L32" s="5">
        <f t="shared" si="6"/>
        <v>2520</v>
      </c>
      <c r="M32" s="11">
        <f t="shared" si="7"/>
        <v>8316</v>
      </c>
      <c r="N32" s="2">
        <v>5</v>
      </c>
      <c r="O32" s="2">
        <v>7</v>
      </c>
      <c r="P32" s="5">
        <f t="shared" si="8"/>
        <v>2100</v>
      </c>
      <c r="Q32" s="11">
        <f t="shared" si="9"/>
        <v>6300</v>
      </c>
      <c r="R32" s="15">
        <f t="shared" si="0"/>
        <v>19416</v>
      </c>
      <c r="S32" s="9">
        <v>14016</v>
      </c>
      <c r="T32" s="21">
        <v>19416</v>
      </c>
      <c r="U32" s="13" t="s">
        <v>99</v>
      </c>
      <c r="V32" s="33">
        <f t="shared" si="1"/>
        <v>18</v>
      </c>
      <c r="W32" s="7">
        <f t="shared" si="10"/>
        <v>-6</v>
      </c>
    </row>
    <row r="33" spans="1:23" x14ac:dyDescent="0.55000000000000004">
      <c r="A33" s="2">
        <f t="shared" si="11"/>
        <v>31</v>
      </c>
      <c r="B33" s="2">
        <v>4</v>
      </c>
      <c r="C33" s="2">
        <v>2</v>
      </c>
      <c r="D33" s="5">
        <f t="shared" si="2"/>
        <v>480</v>
      </c>
      <c r="E33" s="11">
        <f t="shared" si="3"/>
        <v>3840</v>
      </c>
      <c r="F33" s="2">
        <v>3</v>
      </c>
      <c r="G33" s="2">
        <v>4</v>
      </c>
      <c r="H33" s="5">
        <f t="shared" si="4"/>
        <v>720</v>
      </c>
      <c r="I33" s="11">
        <f t="shared" si="5"/>
        <v>2880</v>
      </c>
      <c r="J33" s="2">
        <v>5</v>
      </c>
      <c r="K33" s="2">
        <v>8</v>
      </c>
      <c r="L33" s="5">
        <f t="shared" si="6"/>
        <v>2400</v>
      </c>
      <c r="M33" s="11">
        <f t="shared" si="7"/>
        <v>7920</v>
      </c>
      <c r="N33" s="2">
        <v>4</v>
      </c>
      <c r="O33" s="2">
        <v>7</v>
      </c>
      <c r="P33" s="5">
        <f t="shared" si="8"/>
        <v>1680</v>
      </c>
      <c r="Q33" s="11">
        <f t="shared" si="9"/>
        <v>5040</v>
      </c>
      <c r="R33" s="15">
        <f t="shared" si="0"/>
        <v>19680</v>
      </c>
      <c r="S33" s="9">
        <v>15360</v>
      </c>
      <c r="T33" s="21">
        <v>19680</v>
      </c>
      <c r="U33" s="13" t="s">
        <v>99</v>
      </c>
      <c r="V33" s="33">
        <f t="shared" si="1"/>
        <v>18</v>
      </c>
      <c r="W33" s="7">
        <f t="shared" si="10"/>
        <v>-6</v>
      </c>
    </row>
    <row r="34" spans="1:23" x14ac:dyDescent="0.55000000000000004">
      <c r="A34" s="2">
        <f t="shared" si="11"/>
        <v>32</v>
      </c>
      <c r="B34" s="2">
        <v>4</v>
      </c>
      <c r="C34" s="2">
        <v>2</v>
      </c>
      <c r="D34" s="5">
        <f t="shared" si="2"/>
        <v>480</v>
      </c>
      <c r="E34" s="11">
        <f t="shared" si="3"/>
        <v>3840</v>
      </c>
      <c r="F34" s="2">
        <v>2</v>
      </c>
      <c r="G34" s="2">
        <v>4</v>
      </c>
      <c r="H34" s="5">
        <f t="shared" si="4"/>
        <v>480</v>
      </c>
      <c r="I34" s="11">
        <f t="shared" si="5"/>
        <v>1920</v>
      </c>
      <c r="J34" s="2">
        <v>5</v>
      </c>
      <c r="K34" s="2">
        <v>8</v>
      </c>
      <c r="L34" s="5">
        <f t="shared" si="6"/>
        <v>2400</v>
      </c>
      <c r="M34" s="11">
        <f t="shared" si="7"/>
        <v>7920</v>
      </c>
      <c r="N34" s="2">
        <v>4</v>
      </c>
      <c r="O34" s="2">
        <v>7</v>
      </c>
      <c r="P34" s="5">
        <f t="shared" si="8"/>
        <v>1680</v>
      </c>
      <c r="Q34" s="11">
        <f t="shared" si="9"/>
        <v>5040</v>
      </c>
      <c r="R34" s="15">
        <f t="shared" si="0"/>
        <v>18720</v>
      </c>
      <c r="S34" s="9">
        <v>14400</v>
      </c>
      <c r="T34" s="21">
        <v>18720</v>
      </c>
      <c r="U34" s="13" t="s">
        <v>99</v>
      </c>
      <c r="V34" s="33">
        <f t="shared" si="1"/>
        <v>18</v>
      </c>
      <c r="W34" s="7">
        <f t="shared" si="10"/>
        <v>-6</v>
      </c>
    </row>
    <row r="35" spans="1:23" x14ac:dyDescent="0.55000000000000004">
      <c r="A35" s="2">
        <f t="shared" si="11"/>
        <v>33</v>
      </c>
      <c r="B35" s="2">
        <v>4</v>
      </c>
      <c r="C35" s="2">
        <v>2</v>
      </c>
      <c r="D35" s="5">
        <f t="shared" si="2"/>
        <v>480</v>
      </c>
      <c r="E35" s="11">
        <f t="shared" si="3"/>
        <v>3840</v>
      </c>
      <c r="F35" s="2">
        <v>2</v>
      </c>
      <c r="G35" s="2">
        <v>4</v>
      </c>
      <c r="H35" s="5">
        <f t="shared" si="4"/>
        <v>480</v>
      </c>
      <c r="I35" s="11">
        <f t="shared" si="5"/>
        <v>1920</v>
      </c>
      <c r="J35" s="2">
        <v>5</v>
      </c>
      <c r="K35" s="2">
        <v>8</v>
      </c>
      <c r="L35" s="5">
        <f t="shared" si="6"/>
        <v>2400</v>
      </c>
      <c r="M35" s="11">
        <f t="shared" si="7"/>
        <v>7920</v>
      </c>
      <c r="N35" s="2">
        <v>4</v>
      </c>
      <c r="O35" s="2">
        <v>7</v>
      </c>
      <c r="P35" s="5">
        <f t="shared" si="8"/>
        <v>1680</v>
      </c>
      <c r="Q35" s="11">
        <f t="shared" si="9"/>
        <v>5040</v>
      </c>
      <c r="R35" s="15">
        <f t="shared" si="0"/>
        <v>18720</v>
      </c>
      <c r="S35" s="9">
        <v>14400</v>
      </c>
      <c r="T35" s="21">
        <v>18720</v>
      </c>
      <c r="U35" s="13" t="s">
        <v>99</v>
      </c>
      <c r="V35" s="33">
        <f t="shared" si="1"/>
        <v>18</v>
      </c>
      <c r="W35" s="7">
        <f t="shared" si="10"/>
        <v>-6</v>
      </c>
    </row>
    <row r="36" spans="1:23" x14ac:dyDescent="0.55000000000000004">
      <c r="A36" s="2">
        <f t="shared" si="11"/>
        <v>34</v>
      </c>
      <c r="B36" s="2">
        <v>6</v>
      </c>
      <c r="C36" s="2">
        <v>4</v>
      </c>
      <c r="D36" s="5">
        <f t="shared" si="2"/>
        <v>1440</v>
      </c>
      <c r="E36" s="11">
        <f t="shared" si="3"/>
        <v>11520</v>
      </c>
      <c r="F36" s="2">
        <v>4</v>
      </c>
      <c r="G36" s="2">
        <v>2</v>
      </c>
      <c r="H36" s="5">
        <f t="shared" si="4"/>
        <v>480</v>
      </c>
      <c r="I36" s="11">
        <f t="shared" si="5"/>
        <v>1920</v>
      </c>
      <c r="J36" s="2">
        <v>8</v>
      </c>
      <c r="K36" s="2">
        <v>10</v>
      </c>
      <c r="L36" s="5">
        <f t="shared" si="6"/>
        <v>4800</v>
      </c>
      <c r="M36" s="11">
        <f t="shared" si="7"/>
        <v>15840</v>
      </c>
      <c r="N36" s="2">
        <v>2</v>
      </c>
      <c r="O36" s="2">
        <v>7</v>
      </c>
      <c r="P36" s="5">
        <f t="shared" si="8"/>
        <v>840</v>
      </c>
      <c r="Q36" s="11">
        <f t="shared" si="9"/>
        <v>2520</v>
      </c>
      <c r="R36" s="15">
        <f t="shared" si="0"/>
        <v>31800</v>
      </c>
      <c r="S36" s="9">
        <v>29640</v>
      </c>
      <c r="T36" s="21">
        <v>31800</v>
      </c>
      <c r="U36" s="13" t="s">
        <v>99</v>
      </c>
      <c r="V36" s="33">
        <f t="shared" si="1"/>
        <v>18</v>
      </c>
      <c r="W36" s="7">
        <f t="shared" si="10"/>
        <v>-6</v>
      </c>
    </row>
    <row r="37" spans="1:23" x14ac:dyDescent="0.55000000000000004">
      <c r="A37" s="2">
        <f t="shared" si="11"/>
        <v>35</v>
      </c>
      <c r="B37" s="2">
        <v>4</v>
      </c>
      <c r="C37" s="2">
        <v>2</v>
      </c>
      <c r="D37" s="5">
        <f t="shared" si="2"/>
        <v>480</v>
      </c>
      <c r="E37" s="11">
        <f t="shared" si="3"/>
        <v>3840</v>
      </c>
      <c r="F37" s="2">
        <v>2</v>
      </c>
      <c r="G37" s="2">
        <v>4</v>
      </c>
      <c r="H37" s="5">
        <f t="shared" si="4"/>
        <v>480</v>
      </c>
      <c r="I37" s="11">
        <f t="shared" si="5"/>
        <v>1920</v>
      </c>
      <c r="J37" s="2">
        <v>5</v>
      </c>
      <c r="K37" s="2">
        <v>8</v>
      </c>
      <c r="L37" s="5">
        <f t="shared" si="6"/>
        <v>2400</v>
      </c>
      <c r="M37" s="11">
        <f t="shared" si="7"/>
        <v>7920</v>
      </c>
      <c r="N37" s="2">
        <v>4</v>
      </c>
      <c r="O37" s="2">
        <v>7</v>
      </c>
      <c r="P37" s="5">
        <f t="shared" si="8"/>
        <v>1680</v>
      </c>
      <c r="Q37" s="11">
        <f t="shared" si="9"/>
        <v>5040</v>
      </c>
      <c r="R37" s="15">
        <f t="shared" si="0"/>
        <v>18720</v>
      </c>
      <c r="S37" s="9">
        <v>14400</v>
      </c>
      <c r="T37" s="21">
        <v>18720</v>
      </c>
      <c r="U37" s="13" t="s">
        <v>99</v>
      </c>
      <c r="V37" s="33">
        <f t="shared" si="1"/>
        <v>18</v>
      </c>
      <c r="W37" s="7">
        <f t="shared" si="10"/>
        <v>-6</v>
      </c>
    </row>
    <row r="38" spans="1:23" x14ac:dyDescent="0.55000000000000004">
      <c r="A38" s="2">
        <f t="shared" si="11"/>
        <v>36</v>
      </c>
      <c r="B38" s="2">
        <v>5</v>
      </c>
      <c r="C38" s="2">
        <v>3</v>
      </c>
      <c r="D38" s="5">
        <f t="shared" si="2"/>
        <v>900</v>
      </c>
      <c r="E38" s="11">
        <f t="shared" si="3"/>
        <v>7200</v>
      </c>
      <c r="F38" s="2">
        <v>3</v>
      </c>
      <c r="G38" s="2">
        <v>2</v>
      </c>
      <c r="H38" s="5">
        <f t="shared" si="4"/>
        <v>360</v>
      </c>
      <c r="I38" s="11">
        <f t="shared" si="5"/>
        <v>1440</v>
      </c>
      <c r="J38" s="2">
        <v>7</v>
      </c>
      <c r="K38" s="2">
        <v>10</v>
      </c>
      <c r="L38" s="5">
        <f t="shared" si="6"/>
        <v>4200</v>
      </c>
      <c r="M38" s="11">
        <f t="shared" si="7"/>
        <v>13860</v>
      </c>
      <c r="N38" s="2">
        <v>2</v>
      </c>
      <c r="O38" s="2">
        <v>7</v>
      </c>
      <c r="P38" s="5">
        <f t="shared" si="8"/>
        <v>840</v>
      </c>
      <c r="Q38" s="11">
        <f t="shared" si="9"/>
        <v>2520</v>
      </c>
      <c r="R38" s="15">
        <f t="shared" si="0"/>
        <v>25020</v>
      </c>
      <c r="S38" s="9">
        <v>22860</v>
      </c>
      <c r="T38" s="21">
        <v>25020</v>
      </c>
      <c r="U38" s="13" t="s">
        <v>99</v>
      </c>
      <c r="V38" s="33">
        <f t="shared" si="1"/>
        <v>17</v>
      </c>
      <c r="W38" s="7">
        <f t="shared" si="10"/>
        <v>-7</v>
      </c>
    </row>
    <row r="39" spans="1:23" x14ac:dyDescent="0.55000000000000004">
      <c r="A39" s="2">
        <f t="shared" si="11"/>
        <v>37</v>
      </c>
      <c r="B39" s="2">
        <v>4</v>
      </c>
      <c r="C39" s="2">
        <v>2</v>
      </c>
      <c r="D39" s="5">
        <f t="shared" si="2"/>
        <v>480</v>
      </c>
      <c r="E39" s="11">
        <f t="shared" si="3"/>
        <v>3840</v>
      </c>
      <c r="F39" s="2">
        <v>2</v>
      </c>
      <c r="G39" s="2">
        <v>4</v>
      </c>
      <c r="H39" s="5">
        <f t="shared" si="4"/>
        <v>480</v>
      </c>
      <c r="I39" s="11">
        <f t="shared" si="5"/>
        <v>1920</v>
      </c>
      <c r="J39" s="2">
        <v>5</v>
      </c>
      <c r="K39" s="2">
        <v>8</v>
      </c>
      <c r="L39" s="5">
        <f t="shared" si="6"/>
        <v>2400</v>
      </c>
      <c r="M39" s="11">
        <f t="shared" si="7"/>
        <v>7920</v>
      </c>
      <c r="N39" s="2">
        <v>4</v>
      </c>
      <c r="O39" s="2">
        <v>7</v>
      </c>
      <c r="P39" s="5">
        <f t="shared" si="8"/>
        <v>1680</v>
      </c>
      <c r="Q39" s="11">
        <f t="shared" si="9"/>
        <v>5040</v>
      </c>
      <c r="R39" s="15">
        <f t="shared" si="0"/>
        <v>18720</v>
      </c>
      <c r="S39" s="9">
        <v>14400</v>
      </c>
      <c r="T39" s="21">
        <v>18720</v>
      </c>
      <c r="U39" s="13" t="s">
        <v>99</v>
      </c>
      <c r="V39" s="33">
        <f t="shared" si="1"/>
        <v>18</v>
      </c>
      <c r="W39" s="7">
        <f t="shared" si="10"/>
        <v>-6</v>
      </c>
    </row>
    <row r="40" spans="1:23" x14ac:dyDescent="0.55000000000000004">
      <c r="A40" s="2">
        <f t="shared" si="11"/>
        <v>38</v>
      </c>
      <c r="B40" s="2">
        <v>4</v>
      </c>
      <c r="C40" s="2">
        <v>3</v>
      </c>
      <c r="D40" s="5">
        <f t="shared" si="2"/>
        <v>720</v>
      </c>
      <c r="E40" s="11">
        <f t="shared" si="3"/>
        <v>5760</v>
      </c>
      <c r="F40" s="2">
        <v>2</v>
      </c>
      <c r="G40" s="2">
        <v>4</v>
      </c>
      <c r="H40" s="5">
        <f t="shared" si="4"/>
        <v>480</v>
      </c>
      <c r="I40" s="11">
        <f t="shared" si="5"/>
        <v>1920</v>
      </c>
      <c r="J40" s="4">
        <v>5</v>
      </c>
      <c r="K40" s="2">
        <v>8</v>
      </c>
      <c r="L40" s="5">
        <f t="shared" si="6"/>
        <v>2400</v>
      </c>
      <c r="M40" s="11">
        <f t="shared" si="7"/>
        <v>7920</v>
      </c>
      <c r="N40" s="2">
        <v>4</v>
      </c>
      <c r="O40" s="2">
        <v>7</v>
      </c>
      <c r="P40" s="5">
        <f t="shared" si="8"/>
        <v>1680</v>
      </c>
      <c r="Q40" s="11">
        <f t="shared" si="9"/>
        <v>5040</v>
      </c>
      <c r="R40" s="15">
        <f t="shared" si="0"/>
        <v>20640</v>
      </c>
      <c r="S40" s="9">
        <v>16320</v>
      </c>
      <c r="T40" s="21">
        <v>20640</v>
      </c>
      <c r="U40" s="13" t="s">
        <v>99</v>
      </c>
      <c r="V40" s="33">
        <f t="shared" si="1"/>
        <v>19</v>
      </c>
      <c r="W40" s="7">
        <f t="shared" si="10"/>
        <v>-5</v>
      </c>
    </row>
    <row r="41" spans="1:23" x14ac:dyDescent="0.55000000000000004">
      <c r="A41" s="2">
        <f t="shared" si="11"/>
        <v>39</v>
      </c>
      <c r="B41" s="2">
        <v>5</v>
      </c>
      <c r="C41" s="2">
        <v>3</v>
      </c>
      <c r="D41" s="5">
        <f t="shared" si="2"/>
        <v>900</v>
      </c>
      <c r="E41" s="11">
        <f t="shared" si="3"/>
        <v>7200</v>
      </c>
      <c r="F41" s="2">
        <v>3</v>
      </c>
      <c r="G41" s="2">
        <v>2</v>
      </c>
      <c r="H41" s="5">
        <f t="shared" si="4"/>
        <v>360</v>
      </c>
      <c r="I41" s="11">
        <f t="shared" si="5"/>
        <v>1440</v>
      </c>
      <c r="J41" s="4">
        <v>8</v>
      </c>
      <c r="K41" s="2">
        <v>10</v>
      </c>
      <c r="L41" s="5">
        <f t="shared" si="6"/>
        <v>4800</v>
      </c>
      <c r="M41" s="11">
        <f t="shared" si="7"/>
        <v>15840</v>
      </c>
      <c r="N41" s="2">
        <v>2</v>
      </c>
      <c r="O41" s="2">
        <v>7</v>
      </c>
      <c r="P41" s="5">
        <f t="shared" si="8"/>
        <v>840</v>
      </c>
      <c r="Q41" s="11">
        <f t="shared" si="9"/>
        <v>2520</v>
      </c>
      <c r="R41" s="15">
        <f t="shared" si="0"/>
        <v>27000</v>
      </c>
      <c r="S41" s="9">
        <v>24840</v>
      </c>
      <c r="T41" s="21">
        <v>27000</v>
      </c>
      <c r="U41" s="13" t="s">
        <v>99</v>
      </c>
      <c r="V41" s="33">
        <f t="shared" si="1"/>
        <v>17</v>
      </c>
      <c r="W41" s="7">
        <f t="shared" si="10"/>
        <v>-7</v>
      </c>
    </row>
    <row r="42" spans="1:23" x14ac:dyDescent="0.55000000000000004">
      <c r="A42" s="2">
        <f t="shared" si="11"/>
        <v>40</v>
      </c>
      <c r="B42" s="2">
        <v>5</v>
      </c>
      <c r="C42" s="2">
        <v>3</v>
      </c>
      <c r="D42" s="5">
        <f t="shared" si="2"/>
        <v>900</v>
      </c>
      <c r="E42" s="11">
        <f t="shared" si="3"/>
        <v>7200</v>
      </c>
      <c r="F42" s="2">
        <v>3</v>
      </c>
      <c r="G42" s="2">
        <v>2</v>
      </c>
      <c r="H42" s="5">
        <f t="shared" si="4"/>
        <v>360</v>
      </c>
      <c r="I42" s="11">
        <f t="shared" si="5"/>
        <v>1440</v>
      </c>
      <c r="J42" s="4">
        <v>7</v>
      </c>
      <c r="K42" s="2">
        <v>9</v>
      </c>
      <c r="L42" s="5">
        <f t="shared" si="6"/>
        <v>3780</v>
      </c>
      <c r="M42" s="11">
        <f t="shared" si="7"/>
        <v>12474</v>
      </c>
      <c r="N42" s="2">
        <v>2</v>
      </c>
      <c r="O42" s="2">
        <v>7</v>
      </c>
      <c r="P42" s="5">
        <f t="shared" si="8"/>
        <v>840</v>
      </c>
      <c r="Q42" s="11">
        <f t="shared" si="9"/>
        <v>2520</v>
      </c>
      <c r="R42" s="15">
        <f t="shared" si="0"/>
        <v>23634</v>
      </c>
      <c r="S42" s="9">
        <v>21474</v>
      </c>
      <c r="T42" s="21">
        <v>23634</v>
      </c>
      <c r="U42" s="13" t="s">
        <v>99</v>
      </c>
      <c r="V42" s="33">
        <f t="shared" si="1"/>
        <v>16</v>
      </c>
      <c r="W42" s="7">
        <f t="shared" si="10"/>
        <v>-8</v>
      </c>
    </row>
    <row r="43" spans="1:23" x14ac:dyDescent="0.55000000000000004">
      <c r="A43" s="2">
        <f t="shared" si="11"/>
        <v>41</v>
      </c>
      <c r="B43" s="2">
        <v>5</v>
      </c>
      <c r="C43" s="2">
        <v>3</v>
      </c>
      <c r="D43" s="5">
        <f t="shared" si="2"/>
        <v>900</v>
      </c>
      <c r="E43" s="11">
        <f t="shared" si="3"/>
        <v>7200</v>
      </c>
      <c r="F43" s="2">
        <v>3</v>
      </c>
      <c r="G43" s="2">
        <v>2</v>
      </c>
      <c r="H43" s="5">
        <f t="shared" si="4"/>
        <v>360</v>
      </c>
      <c r="I43" s="11">
        <f t="shared" si="5"/>
        <v>1440</v>
      </c>
      <c r="J43" s="2">
        <v>3</v>
      </c>
      <c r="K43" s="2">
        <v>10</v>
      </c>
      <c r="L43" s="5">
        <f t="shared" si="6"/>
        <v>1800</v>
      </c>
      <c r="M43" s="11">
        <f t="shared" si="7"/>
        <v>5940</v>
      </c>
      <c r="N43" s="2">
        <v>2</v>
      </c>
      <c r="O43" s="2">
        <v>7</v>
      </c>
      <c r="P43" s="5">
        <f t="shared" si="8"/>
        <v>840</v>
      </c>
      <c r="Q43" s="11">
        <f t="shared" si="9"/>
        <v>2520</v>
      </c>
      <c r="R43" s="15">
        <f t="shared" si="0"/>
        <v>17100</v>
      </c>
      <c r="S43" s="9">
        <v>14940</v>
      </c>
      <c r="T43" s="21">
        <v>17100</v>
      </c>
      <c r="U43" s="13" t="s">
        <v>99</v>
      </c>
      <c r="V43" s="33">
        <f t="shared" si="1"/>
        <v>17</v>
      </c>
      <c r="W43" s="7">
        <f t="shared" si="10"/>
        <v>-7</v>
      </c>
    </row>
    <row r="44" spans="1:23" x14ac:dyDescent="0.55000000000000004">
      <c r="V4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3"/>
    </sheetView>
  </sheetViews>
  <sheetFormatPr defaultRowHeight="14.4" x14ac:dyDescent="0.55000000000000004"/>
  <cols>
    <col min="1" max="1" width="6.26171875" customWidth="1"/>
    <col min="2" max="2" width="12.578125" style="37" customWidth="1"/>
  </cols>
  <sheetData>
    <row r="1" spans="1:17" x14ac:dyDescent="0.55000000000000004">
      <c r="A1" s="76" t="s">
        <v>80</v>
      </c>
      <c r="B1" s="78" t="s">
        <v>122</v>
      </c>
      <c r="C1" s="77" t="s">
        <v>117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x14ac:dyDescent="0.55000000000000004">
      <c r="A2" s="76"/>
      <c r="B2" s="79"/>
      <c r="C2" s="81" t="s">
        <v>113</v>
      </c>
      <c r="D2" s="81"/>
      <c r="E2" s="81"/>
      <c r="F2" s="82" t="s">
        <v>118</v>
      </c>
      <c r="G2" s="82"/>
      <c r="H2" s="82"/>
      <c r="I2" s="83" t="s">
        <v>119</v>
      </c>
      <c r="J2" s="83"/>
      <c r="K2" s="83"/>
      <c r="L2" s="84" t="s">
        <v>120</v>
      </c>
      <c r="M2" s="84"/>
      <c r="N2" s="84"/>
      <c r="O2" s="85" t="s">
        <v>121</v>
      </c>
      <c r="P2" s="85"/>
      <c r="Q2" s="85"/>
    </row>
    <row r="3" spans="1:17" x14ac:dyDescent="0.55000000000000004">
      <c r="A3" s="76"/>
      <c r="B3" s="80"/>
      <c r="C3" s="40" t="s">
        <v>114</v>
      </c>
      <c r="D3" s="39" t="s">
        <v>115</v>
      </c>
      <c r="E3" s="38" t="s">
        <v>116</v>
      </c>
      <c r="F3" s="40" t="s">
        <v>114</v>
      </c>
      <c r="G3" s="39" t="s">
        <v>115</v>
      </c>
      <c r="H3" s="38" t="s">
        <v>116</v>
      </c>
      <c r="I3" s="40" t="s">
        <v>114</v>
      </c>
      <c r="J3" s="39" t="s">
        <v>115</v>
      </c>
      <c r="K3" s="38" t="s">
        <v>116</v>
      </c>
      <c r="L3" s="40" t="s">
        <v>114</v>
      </c>
      <c r="M3" s="39" t="s">
        <v>115</v>
      </c>
      <c r="N3" s="38" t="s">
        <v>116</v>
      </c>
      <c r="O3" s="40" t="s">
        <v>114</v>
      </c>
      <c r="P3" s="39" t="s">
        <v>115</v>
      </c>
      <c r="Q3" s="38" t="s">
        <v>116</v>
      </c>
    </row>
    <row r="4" spans="1:17" x14ac:dyDescent="0.55000000000000004">
      <c r="A4" s="24">
        <v>1</v>
      </c>
      <c r="B4" s="30" t="s">
        <v>8</v>
      </c>
      <c r="C4" s="1">
        <v>3</v>
      </c>
      <c r="D4" s="1"/>
      <c r="E4" s="1"/>
      <c r="F4" s="1"/>
      <c r="G4" s="1">
        <v>3.5</v>
      </c>
      <c r="H4" s="1"/>
      <c r="I4" s="1"/>
      <c r="J4" s="1">
        <v>3</v>
      </c>
      <c r="K4" s="1">
        <v>2</v>
      </c>
      <c r="L4" s="1"/>
      <c r="M4" s="1">
        <v>1.8</v>
      </c>
      <c r="N4" s="1"/>
      <c r="O4" s="1"/>
      <c r="P4" s="1">
        <v>1.6</v>
      </c>
      <c r="Q4" s="1"/>
    </row>
    <row r="5" spans="1:17" x14ac:dyDescent="0.55000000000000004">
      <c r="A5" s="24">
        <f>SUM(A4+1)</f>
        <v>2</v>
      </c>
      <c r="B5" s="30" t="s">
        <v>9</v>
      </c>
      <c r="C5" s="36">
        <v>3</v>
      </c>
      <c r="D5" s="1"/>
      <c r="E5" s="1"/>
      <c r="F5" s="1"/>
      <c r="G5" s="1">
        <v>2.5</v>
      </c>
      <c r="H5" s="1">
        <v>2</v>
      </c>
      <c r="I5" s="1"/>
      <c r="J5" s="1">
        <v>3.3</v>
      </c>
      <c r="K5" s="1">
        <v>2</v>
      </c>
      <c r="L5" s="1"/>
      <c r="M5" s="1">
        <v>2.2999999999999998</v>
      </c>
      <c r="N5" s="1">
        <v>4</v>
      </c>
      <c r="P5" s="1">
        <v>2.6</v>
      </c>
      <c r="Q5" s="1"/>
    </row>
    <row r="6" spans="1:17" x14ac:dyDescent="0.55000000000000004">
      <c r="A6" s="24">
        <f t="shared" ref="A6:A44" si="0">SUM(A5+1)</f>
        <v>3</v>
      </c>
      <c r="B6" s="30" t="s">
        <v>10</v>
      </c>
      <c r="C6" s="36">
        <v>3</v>
      </c>
      <c r="D6" s="1"/>
      <c r="E6" s="1"/>
      <c r="F6" s="1"/>
      <c r="G6" s="1">
        <v>2.5</v>
      </c>
      <c r="H6" s="1"/>
      <c r="I6" s="1">
        <v>3</v>
      </c>
      <c r="J6" s="1"/>
      <c r="K6" s="1">
        <v>2</v>
      </c>
      <c r="L6" s="1"/>
      <c r="M6" s="1">
        <v>1.8</v>
      </c>
      <c r="N6" s="1"/>
      <c r="O6" s="1"/>
      <c r="P6" s="1">
        <v>2.6</v>
      </c>
      <c r="Q6" s="1">
        <v>2</v>
      </c>
    </row>
    <row r="7" spans="1:17" x14ac:dyDescent="0.55000000000000004">
      <c r="A7" s="24">
        <f t="shared" si="0"/>
        <v>4</v>
      </c>
      <c r="B7" s="30" t="s">
        <v>11</v>
      </c>
      <c r="C7" s="36">
        <v>3</v>
      </c>
      <c r="D7" s="1"/>
      <c r="E7" s="1"/>
      <c r="F7" s="1"/>
      <c r="G7" s="1">
        <v>2.2999999999999998</v>
      </c>
      <c r="H7" s="1">
        <v>2</v>
      </c>
      <c r="I7" s="1">
        <v>3</v>
      </c>
      <c r="J7" s="1"/>
      <c r="K7" s="1"/>
      <c r="L7" s="1"/>
      <c r="M7" s="1">
        <v>2</v>
      </c>
      <c r="N7" s="1">
        <v>2</v>
      </c>
      <c r="O7" s="1"/>
      <c r="P7" s="1">
        <v>2.2999999999999998</v>
      </c>
      <c r="Q7" s="1">
        <v>2</v>
      </c>
    </row>
    <row r="8" spans="1:17" x14ac:dyDescent="0.55000000000000004">
      <c r="A8" s="24">
        <f t="shared" si="0"/>
        <v>5</v>
      </c>
      <c r="B8" s="30" t="s">
        <v>12</v>
      </c>
      <c r="C8" s="36">
        <v>3</v>
      </c>
      <c r="D8" s="1"/>
      <c r="E8" s="1"/>
      <c r="F8" s="1"/>
      <c r="G8" s="1">
        <v>2.5</v>
      </c>
      <c r="H8" s="1">
        <v>2</v>
      </c>
      <c r="I8" s="1"/>
      <c r="J8" s="1">
        <v>5</v>
      </c>
      <c r="K8" s="1">
        <v>2</v>
      </c>
      <c r="L8" s="1"/>
      <c r="M8" s="1">
        <v>2.25</v>
      </c>
      <c r="N8" s="1">
        <v>2</v>
      </c>
      <c r="O8" s="1"/>
      <c r="P8" s="1">
        <v>4</v>
      </c>
      <c r="Q8" s="1"/>
    </row>
    <row r="9" spans="1:17" x14ac:dyDescent="0.55000000000000004">
      <c r="A9" s="24">
        <f t="shared" si="0"/>
        <v>6</v>
      </c>
      <c r="B9" s="30" t="s">
        <v>13</v>
      </c>
      <c r="C9" s="36">
        <v>3</v>
      </c>
      <c r="D9" s="1"/>
      <c r="E9" s="1"/>
      <c r="F9" s="1"/>
      <c r="G9" s="1">
        <v>2.5</v>
      </c>
      <c r="H9" s="1">
        <v>2</v>
      </c>
      <c r="I9" s="1"/>
      <c r="J9" s="1">
        <v>3.5</v>
      </c>
      <c r="K9" s="1">
        <v>2</v>
      </c>
      <c r="L9" s="1"/>
      <c r="M9" s="1">
        <v>3.6</v>
      </c>
      <c r="N9" s="1">
        <v>2</v>
      </c>
      <c r="O9" s="1"/>
      <c r="P9" s="1">
        <v>4</v>
      </c>
      <c r="Q9" s="1"/>
    </row>
    <row r="10" spans="1:17" x14ac:dyDescent="0.55000000000000004">
      <c r="A10" s="24">
        <f t="shared" si="0"/>
        <v>7</v>
      </c>
      <c r="B10" s="30" t="s">
        <v>14</v>
      </c>
      <c r="C10" s="36">
        <v>3</v>
      </c>
      <c r="D10" s="1"/>
      <c r="E10" s="1"/>
      <c r="F10" s="1"/>
      <c r="G10" s="1">
        <v>2.2999999999999998</v>
      </c>
      <c r="H10" s="1"/>
      <c r="I10" s="1">
        <v>3</v>
      </c>
      <c r="J10" s="1">
        <v>2</v>
      </c>
      <c r="K10" s="1"/>
      <c r="L10" s="1"/>
      <c r="M10" s="1">
        <v>3</v>
      </c>
      <c r="N10" s="1">
        <v>2</v>
      </c>
      <c r="O10" s="1"/>
      <c r="P10" s="1">
        <v>2.5</v>
      </c>
      <c r="Q10" s="1">
        <v>2</v>
      </c>
    </row>
    <row r="11" spans="1:17" x14ac:dyDescent="0.55000000000000004">
      <c r="A11" s="24">
        <f t="shared" si="0"/>
        <v>8</v>
      </c>
      <c r="B11" s="30" t="s">
        <v>15</v>
      </c>
      <c r="C11" s="36">
        <v>3</v>
      </c>
      <c r="D11" s="1"/>
      <c r="E11" s="1"/>
      <c r="F11" s="1"/>
      <c r="G11" s="1">
        <v>2.2999999999999998</v>
      </c>
      <c r="H11" s="1"/>
      <c r="I11" s="1">
        <v>3</v>
      </c>
      <c r="J11" s="1">
        <v>2</v>
      </c>
      <c r="K11" s="1"/>
      <c r="L11" s="1"/>
      <c r="M11" s="1">
        <v>3</v>
      </c>
      <c r="N11" s="1">
        <v>2</v>
      </c>
      <c r="O11" s="1"/>
      <c r="P11" s="1">
        <v>2.5</v>
      </c>
      <c r="Q11" s="1">
        <v>3</v>
      </c>
    </row>
    <row r="12" spans="1:17" x14ac:dyDescent="0.55000000000000004">
      <c r="A12" s="24">
        <f t="shared" si="0"/>
        <v>9</v>
      </c>
      <c r="B12" s="30" t="s">
        <v>16</v>
      </c>
      <c r="C12" s="36">
        <v>3</v>
      </c>
      <c r="D12" s="1"/>
      <c r="E12" s="1"/>
      <c r="F12" s="1"/>
      <c r="G12" s="1">
        <v>2.5</v>
      </c>
      <c r="H12" s="1">
        <v>2</v>
      </c>
      <c r="I12" s="1"/>
      <c r="J12" s="1">
        <v>4.5</v>
      </c>
      <c r="K12" s="1">
        <v>2</v>
      </c>
      <c r="L12" s="1"/>
      <c r="M12" s="1">
        <v>2.25</v>
      </c>
      <c r="N12" s="1">
        <v>2</v>
      </c>
      <c r="O12" s="1"/>
      <c r="P12" s="1">
        <v>2.5</v>
      </c>
      <c r="Q12" s="1"/>
    </row>
    <row r="13" spans="1:17" x14ac:dyDescent="0.55000000000000004">
      <c r="A13" s="24">
        <f t="shared" si="0"/>
        <v>10</v>
      </c>
      <c r="B13" s="30" t="s">
        <v>17</v>
      </c>
      <c r="C13" s="36">
        <v>3</v>
      </c>
      <c r="D13" s="1"/>
      <c r="E13" s="1"/>
      <c r="F13" s="1"/>
      <c r="G13" s="36">
        <v>2.5</v>
      </c>
      <c r="H13" s="1"/>
      <c r="I13" s="1">
        <v>3</v>
      </c>
      <c r="J13" s="1"/>
      <c r="K13" s="1"/>
      <c r="L13" s="1"/>
      <c r="M13" s="1">
        <v>2</v>
      </c>
      <c r="N13" s="1"/>
      <c r="O13" s="1"/>
      <c r="P13" s="1">
        <v>3</v>
      </c>
      <c r="Q13" s="1">
        <v>2</v>
      </c>
    </row>
    <row r="14" spans="1:17" x14ac:dyDescent="0.55000000000000004">
      <c r="A14" s="24">
        <f t="shared" si="0"/>
        <v>11</v>
      </c>
      <c r="B14" s="30" t="s">
        <v>18</v>
      </c>
      <c r="C14" s="36">
        <v>3</v>
      </c>
      <c r="D14" s="1"/>
      <c r="E14" s="1"/>
      <c r="F14" s="1"/>
      <c r="G14" s="1">
        <v>2.5</v>
      </c>
      <c r="H14" s="1"/>
      <c r="I14" s="1">
        <v>3</v>
      </c>
      <c r="J14" s="1"/>
      <c r="K14" s="1"/>
      <c r="L14" s="1"/>
      <c r="M14" s="1">
        <v>4</v>
      </c>
      <c r="N14" s="1"/>
      <c r="O14" s="1"/>
      <c r="P14" s="1">
        <v>3</v>
      </c>
      <c r="Q14" s="1">
        <v>2</v>
      </c>
    </row>
    <row r="15" spans="1:17" x14ac:dyDescent="0.55000000000000004">
      <c r="A15" s="24">
        <f t="shared" si="0"/>
        <v>12</v>
      </c>
      <c r="B15" s="30" t="s">
        <v>19</v>
      </c>
      <c r="C15" s="36">
        <v>3</v>
      </c>
      <c r="D15" s="1"/>
      <c r="E15" s="1"/>
      <c r="F15" s="1"/>
      <c r="G15" s="1">
        <v>2.5</v>
      </c>
      <c r="H15" s="1">
        <v>2</v>
      </c>
      <c r="I15" s="1"/>
      <c r="J15" s="1">
        <v>3.5</v>
      </c>
      <c r="K15" s="1">
        <v>2</v>
      </c>
      <c r="L15" s="1"/>
      <c r="M15" s="1">
        <v>6.5</v>
      </c>
      <c r="N15" s="1">
        <v>6</v>
      </c>
      <c r="O15" s="1"/>
      <c r="P15" s="1"/>
      <c r="Q15" s="1">
        <v>2</v>
      </c>
    </row>
    <row r="16" spans="1:17" x14ac:dyDescent="0.55000000000000004">
      <c r="A16" s="24">
        <f t="shared" si="0"/>
        <v>13</v>
      </c>
      <c r="B16" s="30" t="s">
        <v>20</v>
      </c>
      <c r="C16" s="36">
        <v>3</v>
      </c>
      <c r="D16" s="1"/>
      <c r="E16" s="1"/>
      <c r="F16" s="1">
        <v>1</v>
      </c>
      <c r="G16" s="1"/>
      <c r="H16" s="1">
        <v>2</v>
      </c>
      <c r="I16" s="1">
        <v>3</v>
      </c>
      <c r="J16" s="1"/>
      <c r="K16" s="1">
        <v>2</v>
      </c>
      <c r="L16" s="1"/>
      <c r="M16" s="1">
        <v>2.5</v>
      </c>
      <c r="N16" s="1"/>
      <c r="O16" s="1"/>
      <c r="P16" s="1">
        <v>2</v>
      </c>
      <c r="Q16" s="1"/>
    </row>
    <row r="17" spans="1:17" x14ac:dyDescent="0.55000000000000004">
      <c r="A17" s="24">
        <f t="shared" si="0"/>
        <v>14</v>
      </c>
      <c r="B17" s="30" t="s">
        <v>21</v>
      </c>
      <c r="C17" s="36">
        <v>3</v>
      </c>
      <c r="D17" s="1"/>
      <c r="E17" s="1"/>
      <c r="F17" s="1">
        <v>1</v>
      </c>
      <c r="G17" s="1"/>
      <c r="H17" s="1">
        <v>2</v>
      </c>
      <c r="I17" s="1">
        <v>3</v>
      </c>
      <c r="J17" s="1"/>
      <c r="K17" s="1"/>
      <c r="L17" s="1"/>
      <c r="M17" s="1">
        <v>2.5</v>
      </c>
      <c r="N17" s="1"/>
      <c r="O17" s="1"/>
      <c r="P17" s="1">
        <v>2</v>
      </c>
      <c r="Q17" s="1">
        <v>2</v>
      </c>
    </row>
    <row r="18" spans="1:17" x14ac:dyDescent="0.55000000000000004">
      <c r="A18" s="24">
        <f t="shared" si="0"/>
        <v>15</v>
      </c>
      <c r="B18" s="30" t="s">
        <v>22</v>
      </c>
      <c r="C18" s="36">
        <v>3</v>
      </c>
      <c r="D18" s="1"/>
      <c r="E18" s="1"/>
      <c r="F18" s="1">
        <v>1</v>
      </c>
      <c r="G18" s="1">
        <v>1</v>
      </c>
      <c r="H18" s="1"/>
      <c r="I18" s="1">
        <v>3</v>
      </c>
      <c r="J18" s="1"/>
      <c r="K18" s="1"/>
      <c r="L18" s="1"/>
      <c r="M18" s="1">
        <v>2.5</v>
      </c>
      <c r="N18" s="1">
        <v>2</v>
      </c>
      <c r="O18" s="1"/>
      <c r="P18" s="1">
        <v>2</v>
      </c>
      <c r="Q18" s="1">
        <v>2</v>
      </c>
    </row>
    <row r="19" spans="1:17" x14ac:dyDescent="0.55000000000000004">
      <c r="A19" s="24">
        <f t="shared" si="0"/>
        <v>16</v>
      </c>
      <c r="B19" s="30" t="s">
        <v>23</v>
      </c>
      <c r="C19" s="36">
        <v>3</v>
      </c>
      <c r="D19" s="1"/>
      <c r="E19" s="1"/>
      <c r="F19" s="1"/>
      <c r="G19" s="1">
        <v>3.5</v>
      </c>
      <c r="H19" s="1">
        <v>2</v>
      </c>
      <c r="I19" s="1">
        <v>3</v>
      </c>
      <c r="J19" s="1"/>
      <c r="K19" s="1"/>
      <c r="L19" s="1"/>
      <c r="M19" s="1">
        <v>2.6</v>
      </c>
      <c r="N19" s="1">
        <v>2</v>
      </c>
      <c r="O19" s="1"/>
      <c r="P19" s="1">
        <v>3</v>
      </c>
      <c r="Q19" s="1"/>
    </row>
    <row r="20" spans="1:17" x14ac:dyDescent="0.55000000000000004">
      <c r="A20" s="24">
        <f t="shared" si="0"/>
        <v>17</v>
      </c>
      <c r="B20" s="30" t="s">
        <v>24</v>
      </c>
      <c r="C20" s="36">
        <v>3</v>
      </c>
      <c r="D20" s="1"/>
      <c r="E20" s="1"/>
      <c r="F20" s="1"/>
      <c r="G20" s="1">
        <v>3</v>
      </c>
      <c r="H20" s="1"/>
      <c r="I20" s="1"/>
      <c r="J20" s="1">
        <v>1</v>
      </c>
      <c r="K20" s="1">
        <v>2</v>
      </c>
      <c r="L20" s="1"/>
      <c r="M20" s="1">
        <v>1</v>
      </c>
      <c r="N20" s="1"/>
      <c r="O20" s="1"/>
      <c r="P20" s="1"/>
      <c r="Q20" s="1">
        <v>2</v>
      </c>
    </row>
    <row r="21" spans="1:17" x14ac:dyDescent="0.55000000000000004">
      <c r="A21" s="24">
        <f t="shared" si="0"/>
        <v>18</v>
      </c>
      <c r="B21" s="30" t="s">
        <v>25</v>
      </c>
      <c r="C21" s="36">
        <v>3</v>
      </c>
      <c r="D21" s="1"/>
      <c r="E21" s="1"/>
      <c r="F21" s="1">
        <v>2</v>
      </c>
      <c r="G21" s="1">
        <v>3</v>
      </c>
      <c r="H21" s="1"/>
      <c r="I21" s="1">
        <v>2</v>
      </c>
      <c r="J21" s="1">
        <v>2</v>
      </c>
      <c r="K21" s="1"/>
      <c r="L21" s="1"/>
      <c r="M21" s="1">
        <v>1</v>
      </c>
      <c r="N21" s="1">
        <v>2</v>
      </c>
      <c r="O21" s="1"/>
      <c r="P21" s="1"/>
      <c r="Q21" s="1">
        <v>2</v>
      </c>
    </row>
    <row r="22" spans="1:17" x14ac:dyDescent="0.55000000000000004">
      <c r="A22" s="24">
        <f t="shared" si="0"/>
        <v>19</v>
      </c>
      <c r="B22" s="30" t="s">
        <v>26</v>
      </c>
      <c r="C22" s="36">
        <v>3</v>
      </c>
      <c r="D22" s="1"/>
      <c r="E22" s="1"/>
      <c r="F22" s="1"/>
      <c r="G22" s="1">
        <v>3</v>
      </c>
      <c r="H22" s="1"/>
      <c r="I22" s="1">
        <v>3</v>
      </c>
      <c r="J22" s="1"/>
      <c r="K22" s="1"/>
      <c r="L22" s="1"/>
      <c r="M22" s="1">
        <v>2</v>
      </c>
      <c r="N22" s="1"/>
      <c r="O22" s="1"/>
      <c r="P22" s="1"/>
      <c r="Q22" s="1"/>
    </row>
    <row r="23" spans="1:17" x14ac:dyDescent="0.55000000000000004">
      <c r="A23" s="24">
        <f t="shared" si="0"/>
        <v>20</v>
      </c>
      <c r="B23" s="30" t="s">
        <v>27</v>
      </c>
      <c r="C23" s="36">
        <v>3</v>
      </c>
      <c r="D23" s="1"/>
      <c r="E23" s="1"/>
      <c r="F23" s="1"/>
      <c r="G23" s="1">
        <v>3</v>
      </c>
      <c r="H23" s="1"/>
      <c r="I23" s="1">
        <v>3</v>
      </c>
      <c r="J23" s="1"/>
      <c r="K23" s="1"/>
      <c r="L23" s="1"/>
      <c r="M23" s="1">
        <v>2</v>
      </c>
      <c r="N23" s="1"/>
      <c r="O23" s="1"/>
      <c r="P23" s="1">
        <v>3</v>
      </c>
      <c r="Q23" s="1"/>
    </row>
    <row r="24" spans="1:17" x14ac:dyDescent="0.55000000000000004">
      <c r="A24" s="24">
        <f t="shared" si="0"/>
        <v>21</v>
      </c>
      <c r="B24" s="30" t="s">
        <v>28</v>
      </c>
      <c r="C24" s="36">
        <v>3</v>
      </c>
      <c r="D24" s="1"/>
      <c r="E24" s="1"/>
      <c r="F24" s="1">
        <v>1</v>
      </c>
      <c r="G24" s="1"/>
      <c r="H24" s="1"/>
      <c r="I24" s="1">
        <v>3</v>
      </c>
      <c r="J24" s="1"/>
      <c r="K24" s="1"/>
      <c r="L24" s="1"/>
      <c r="M24" s="1">
        <v>2</v>
      </c>
      <c r="N24" s="1">
        <v>2</v>
      </c>
      <c r="O24" s="1"/>
      <c r="P24" s="1">
        <v>2</v>
      </c>
      <c r="Q24" s="1">
        <v>2</v>
      </c>
    </row>
    <row r="25" spans="1:17" x14ac:dyDescent="0.55000000000000004">
      <c r="A25" s="24">
        <f t="shared" si="0"/>
        <v>22</v>
      </c>
      <c r="B25" s="30" t="s">
        <v>29</v>
      </c>
      <c r="C25" s="36">
        <v>3</v>
      </c>
      <c r="D25" s="1"/>
      <c r="E25" s="1"/>
      <c r="F25" s="1">
        <v>1</v>
      </c>
      <c r="G25" s="1"/>
      <c r="H25" s="1"/>
      <c r="I25" s="1">
        <v>3</v>
      </c>
      <c r="J25" s="1"/>
      <c r="K25" s="1"/>
      <c r="L25" s="1"/>
      <c r="M25" s="1">
        <v>2.5</v>
      </c>
      <c r="N25" s="1"/>
      <c r="O25" s="1"/>
      <c r="P25" s="1">
        <v>3</v>
      </c>
      <c r="Q25" s="1"/>
    </row>
    <row r="26" spans="1:17" x14ac:dyDescent="0.55000000000000004">
      <c r="A26" s="24">
        <f t="shared" si="0"/>
        <v>23</v>
      </c>
      <c r="B26" s="30" t="s">
        <v>30</v>
      </c>
      <c r="C26" s="36">
        <v>3</v>
      </c>
      <c r="D26" s="1"/>
      <c r="E26" s="1"/>
      <c r="F26" s="1">
        <v>1</v>
      </c>
      <c r="G26" s="1"/>
      <c r="H26" s="1"/>
      <c r="I26" s="1">
        <v>3</v>
      </c>
      <c r="J26" s="1"/>
      <c r="K26" s="1"/>
      <c r="L26" s="1"/>
      <c r="M26" s="1"/>
      <c r="N26" s="1">
        <v>2</v>
      </c>
      <c r="O26" s="1"/>
      <c r="P26" s="1"/>
      <c r="Q26" s="1">
        <v>2</v>
      </c>
    </row>
    <row r="27" spans="1:17" x14ac:dyDescent="0.55000000000000004">
      <c r="A27" s="24">
        <f t="shared" si="0"/>
        <v>24</v>
      </c>
      <c r="B27" s="30" t="s">
        <v>31</v>
      </c>
      <c r="C27" s="36">
        <v>3</v>
      </c>
      <c r="D27" s="1"/>
      <c r="E27" s="1"/>
      <c r="F27" s="1">
        <v>1.6</v>
      </c>
      <c r="G27" s="1"/>
      <c r="H27" s="1"/>
      <c r="I27" s="1">
        <v>3</v>
      </c>
      <c r="J27" s="1"/>
      <c r="K27" s="1"/>
      <c r="L27" s="1">
        <v>2.2999999999999998</v>
      </c>
      <c r="M27" s="1"/>
      <c r="N27" s="1">
        <v>2</v>
      </c>
      <c r="O27" s="1"/>
      <c r="P27" s="1"/>
      <c r="Q27" s="1">
        <v>2</v>
      </c>
    </row>
    <row r="28" spans="1:17" x14ac:dyDescent="0.55000000000000004">
      <c r="A28" s="24">
        <f t="shared" si="0"/>
        <v>25</v>
      </c>
      <c r="B28" s="30" t="s">
        <v>32</v>
      </c>
      <c r="C28" s="36">
        <v>3</v>
      </c>
      <c r="D28" s="1"/>
      <c r="E28" s="1"/>
      <c r="F28" s="1">
        <v>1</v>
      </c>
      <c r="G28" s="1">
        <v>3</v>
      </c>
      <c r="H28" s="1"/>
      <c r="I28" s="1">
        <v>3</v>
      </c>
      <c r="J28" s="1"/>
      <c r="K28" s="1"/>
      <c r="L28" s="1"/>
      <c r="M28" s="1">
        <v>2</v>
      </c>
      <c r="N28" s="1"/>
      <c r="O28" s="1"/>
      <c r="P28" s="1">
        <v>3</v>
      </c>
      <c r="Q28" s="1"/>
    </row>
    <row r="29" spans="1:17" x14ac:dyDescent="0.55000000000000004">
      <c r="A29" s="24">
        <f t="shared" si="0"/>
        <v>26</v>
      </c>
      <c r="B29" s="30" t="s">
        <v>33</v>
      </c>
      <c r="C29" s="36">
        <v>3</v>
      </c>
      <c r="D29" s="1"/>
      <c r="E29" s="1"/>
      <c r="F29" s="1">
        <v>1</v>
      </c>
      <c r="G29" s="1"/>
      <c r="H29" s="1"/>
      <c r="I29" s="1">
        <v>3</v>
      </c>
      <c r="J29" s="1"/>
      <c r="K29" s="1"/>
      <c r="L29" s="1"/>
      <c r="M29" s="1">
        <v>2</v>
      </c>
      <c r="N29" s="1"/>
      <c r="O29" s="1"/>
      <c r="P29" s="1">
        <v>3</v>
      </c>
      <c r="Q29" s="1"/>
    </row>
    <row r="30" spans="1:17" x14ac:dyDescent="0.55000000000000004">
      <c r="A30" s="24">
        <f t="shared" si="0"/>
        <v>27</v>
      </c>
      <c r="B30" s="30" t="s">
        <v>34</v>
      </c>
      <c r="C30" s="36">
        <v>3</v>
      </c>
      <c r="D30" s="1"/>
      <c r="E30" s="1"/>
      <c r="F30" s="1">
        <v>1</v>
      </c>
      <c r="G30" s="1">
        <v>2</v>
      </c>
      <c r="H30" s="1"/>
      <c r="I30" s="1">
        <v>3</v>
      </c>
      <c r="J30" s="1"/>
      <c r="K30" s="1"/>
      <c r="L30" s="1">
        <v>1</v>
      </c>
      <c r="M30" s="1"/>
      <c r="N30" s="1">
        <v>2</v>
      </c>
      <c r="O30" s="1"/>
      <c r="P30" s="1">
        <v>2</v>
      </c>
      <c r="Q30" s="1"/>
    </row>
    <row r="31" spans="1:17" x14ac:dyDescent="0.55000000000000004">
      <c r="A31" s="24">
        <f t="shared" si="0"/>
        <v>28</v>
      </c>
      <c r="B31" s="30" t="s">
        <v>35</v>
      </c>
      <c r="C31" s="36">
        <v>3</v>
      </c>
      <c r="D31" s="1"/>
      <c r="E31" s="1"/>
      <c r="F31" s="1">
        <v>2</v>
      </c>
      <c r="G31" s="1"/>
      <c r="H31" s="1"/>
      <c r="I31" s="1">
        <v>3</v>
      </c>
      <c r="J31" s="1"/>
      <c r="K31" s="1"/>
      <c r="L31" s="1"/>
      <c r="M31" s="1">
        <v>2</v>
      </c>
      <c r="N31" s="1">
        <v>2</v>
      </c>
      <c r="O31" s="1"/>
      <c r="P31" s="1"/>
      <c r="Q31" s="1">
        <v>2</v>
      </c>
    </row>
    <row r="32" spans="1:17" x14ac:dyDescent="0.55000000000000004">
      <c r="A32" s="24">
        <f t="shared" si="0"/>
        <v>29</v>
      </c>
      <c r="B32" s="30" t="s">
        <v>36</v>
      </c>
      <c r="C32" s="36">
        <v>3</v>
      </c>
      <c r="D32" s="1"/>
      <c r="E32" s="1"/>
      <c r="F32" s="1">
        <v>3</v>
      </c>
      <c r="G32" s="1"/>
      <c r="H32" s="1"/>
      <c r="I32" s="1">
        <v>3</v>
      </c>
      <c r="J32" s="1"/>
      <c r="K32" s="1"/>
      <c r="L32" s="1"/>
      <c r="M32" s="1">
        <v>3</v>
      </c>
      <c r="N32" s="1">
        <v>2</v>
      </c>
      <c r="O32" s="1">
        <v>1</v>
      </c>
      <c r="P32" s="1">
        <v>2</v>
      </c>
      <c r="Q32" s="1"/>
    </row>
    <row r="33" spans="1:17" x14ac:dyDescent="0.55000000000000004">
      <c r="A33" s="24">
        <f t="shared" si="0"/>
        <v>30</v>
      </c>
      <c r="B33" s="30" t="s">
        <v>37</v>
      </c>
      <c r="C33" s="36">
        <v>3</v>
      </c>
      <c r="D33" s="1"/>
      <c r="E33" s="1"/>
      <c r="F33" s="1">
        <v>3</v>
      </c>
      <c r="G33" s="1"/>
      <c r="H33" s="1"/>
      <c r="I33" s="1">
        <v>3</v>
      </c>
      <c r="J33" s="1"/>
      <c r="K33" s="1"/>
      <c r="L33" s="1">
        <v>1</v>
      </c>
      <c r="M33" s="1"/>
      <c r="N33" s="1">
        <v>2</v>
      </c>
      <c r="O33" s="1"/>
      <c r="P33" s="1"/>
      <c r="Q33" s="1"/>
    </row>
    <row r="34" spans="1:17" x14ac:dyDescent="0.55000000000000004">
      <c r="A34" s="24">
        <f t="shared" si="0"/>
        <v>31</v>
      </c>
      <c r="B34" s="30" t="s">
        <v>38</v>
      </c>
      <c r="C34" s="36">
        <v>3</v>
      </c>
      <c r="D34" s="1"/>
      <c r="E34" s="1"/>
      <c r="F34" s="1"/>
      <c r="G34" s="1">
        <v>3</v>
      </c>
      <c r="H34" s="1"/>
      <c r="I34" s="1">
        <v>1</v>
      </c>
      <c r="J34" s="1"/>
      <c r="K34" s="1">
        <v>2</v>
      </c>
      <c r="L34" s="1"/>
      <c r="M34" s="1">
        <v>2</v>
      </c>
      <c r="N34" s="1">
        <v>2</v>
      </c>
      <c r="O34" s="1"/>
      <c r="P34" s="1">
        <v>1</v>
      </c>
      <c r="Q34" s="1">
        <v>2</v>
      </c>
    </row>
    <row r="35" spans="1:17" x14ac:dyDescent="0.55000000000000004">
      <c r="A35" s="24">
        <f t="shared" si="0"/>
        <v>32</v>
      </c>
      <c r="B35" s="30" t="s">
        <v>39</v>
      </c>
      <c r="C35" s="36">
        <v>3</v>
      </c>
      <c r="D35" s="1"/>
      <c r="E35" s="1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>
        <v>2</v>
      </c>
      <c r="O35" s="1"/>
      <c r="P35" s="1">
        <v>2</v>
      </c>
      <c r="Q35" s="1">
        <v>2</v>
      </c>
    </row>
    <row r="36" spans="1:17" x14ac:dyDescent="0.55000000000000004">
      <c r="A36" s="24">
        <f t="shared" si="0"/>
        <v>33</v>
      </c>
      <c r="B36" s="30" t="s">
        <v>40</v>
      </c>
      <c r="C36" s="36">
        <v>3</v>
      </c>
      <c r="D36" s="1"/>
      <c r="E36" s="1"/>
      <c r="F36" s="1">
        <v>2</v>
      </c>
      <c r="G36" s="1">
        <v>1</v>
      </c>
      <c r="H36" s="1">
        <v>2</v>
      </c>
      <c r="I36" s="1">
        <v>3</v>
      </c>
      <c r="J36" s="1"/>
      <c r="K36" s="1"/>
      <c r="L36" s="1"/>
      <c r="M36" s="1">
        <v>2.5</v>
      </c>
      <c r="N36" s="1">
        <v>2</v>
      </c>
      <c r="O36" s="1">
        <v>1</v>
      </c>
      <c r="P36" s="1"/>
      <c r="Q36" s="1"/>
    </row>
    <row r="37" spans="1:17" x14ac:dyDescent="0.55000000000000004">
      <c r="A37" s="24">
        <f t="shared" si="0"/>
        <v>34</v>
      </c>
      <c r="B37" s="30" t="s">
        <v>41</v>
      </c>
      <c r="C37" s="36">
        <v>3</v>
      </c>
      <c r="D37" s="1"/>
      <c r="E37" s="1"/>
      <c r="F37" s="1"/>
      <c r="G37" s="1">
        <v>3</v>
      </c>
      <c r="H37" s="1">
        <v>2</v>
      </c>
      <c r="I37" s="1">
        <v>1</v>
      </c>
      <c r="J37" s="1"/>
      <c r="K37" s="1"/>
      <c r="L37" s="1"/>
      <c r="M37" s="1">
        <v>2</v>
      </c>
      <c r="N37" s="1"/>
      <c r="O37" s="1"/>
      <c r="P37" s="1">
        <v>3</v>
      </c>
      <c r="Q37" s="1">
        <v>2</v>
      </c>
    </row>
    <row r="38" spans="1:17" x14ac:dyDescent="0.55000000000000004">
      <c r="A38" s="24">
        <f t="shared" si="0"/>
        <v>35</v>
      </c>
      <c r="B38" s="30" t="s">
        <v>42</v>
      </c>
      <c r="C38" s="36">
        <v>3</v>
      </c>
      <c r="D38" s="1"/>
      <c r="E38" s="1"/>
      <c r="F38" s="1"/>
      <c r="G38" s="1">
        <v>3.5</v>
      </c>
      <c r="H38" s="1">
        <v>2</v>
      </c>
      <c r="I38" s="1"/>
      <c r="J38" s="1">
        <v>2</v>
      </c>
      <c r="K38" s="1">
        <v>2</v>
      </c>
      <c r="L38" s="1"/>
      <c r="M38" s="1"/>
      <c r="N38" s="1">
        <v>5</v>
      </c>
      <c r="O38" s="1"/>
      <c r="P38" s="1">
        <v>1.5</v>
      </c>
      <c r="Q38" s="1"/>
    </row>
    <row r="39" spans="1:17" x14ac:dyDescent="0.55000000000000004">
      <c r="A39" s="24">
        <f t="shared" si="0"/>
        <v>36</v>
      </c>
      <c r="B39" s="30" t="s">
        <v>43</v>
      </c>
      <c r="C39" s="36">
        <v>3</v>
      </c>
      <c r="D39" s="1"/>
      <c r="E39" s="1"/>
      <c r="F39" s="1"/>
      <c r="G39" s="1">
        <v>2.6</v>
      </c>
      <c r="H39" s="1">
        <v>2</v>
      </c>
      <c r="I39" s="1"/>
      <c r="J39" s="1"/>
      <c r="K39" s="1">
        <v>2</v>
      </c>
      <c r="L39" s="1"/>
      <c r="M39" s="1">
        <v>2</v>
      </c>
      <c r="N39" s="1">
        <v>2</v>
      </c>
      <c r="O39" s="1"/>
      <c r="P39" s="1"/>
      <c r="Q39" s="1">
        <v>2</v>
      </c>
    </row>
    <row r="40" spans="1:17" x14ac:dyDescent="0.55000000000000004">
      <c r="A40" s="24">
        <f t="shared" si="0"/>
        <v>37</v>
      </c>
      <c r="B40" s="30" t="s">
        <v>44</v>
      </c>
      <c r="C40" s="36">
        <v>3</v>
      </c>
      <c r="D40" s="1"/>
      <c r="E40" s="1"/>
      <c r="F40" s="1"/>
      <c r="G40" s="1">
        <v>3</v>
      </c>
      <c r="H40" s="1">
        <v>2</v>
      </c>
      <c r="I40" s="1">
        <v>1</v>
      </c>
      <c r="J40" s="1">
        <v>2</v>
      </c>
      <c r="K40" s="1">
        <v>2</v>
      </c>
      <c r="L40" s="1"/>
      <c r="M40" s="1">
        <v>2.25</v>
      </c>
      <c r="N40" s="1">
        <v>2</v>
      </c>
      <c r="O40" s="1"/>
      <c r="P40" s="1">
        <v>2.5</v>
      </c>
      <c r="Q40" s="1"/>
    </row>
    <row r="41" spans="1:17" x14ac:dyDescent="0.55000000000000004">
      <c r="A41" s="24">
        <f t="shared" si="0"/>
        <v>38</v>
      </c>
      <c r="B41" s="30" t="s">
        <v>45</v>
      </c>
      <c r="C41" s="36">
        <v>3</v>
      </c>
      <c r="D41" s="1"/>
      <c r="E41" s="1"/>
      <c r="F41" s="1"/>
      <c r="G41" s="1">
        <v>2</v>
      </c>
      <c r="H41" s="1">
        <v>2</v>
      </c>
      <c r="I41" s="1"/>
      <c r="J41" s="1"/>
      <c r="K41" s="1"/>
      <c r="L41" s="1"/>
      <c r="M41" s="1">
        <v>2.6</v>
      </c>
      <c r="N41" s="1">
        <v>2</v>
      </c>
      <c r="O41" s="1"/>
      <c r="P41" s="1"/>
      <c r="Q41" s="1">
        <v>2</v>
      </c>
    </row>
    <row r="42" spans="1:17" x14ac:dyDescent="0.55000000000000004">
      <c r="A42" s="24">
        <f t="shared" si="0"/>
        <v>39</v>
      </c>
      <c r="B42" s="30" t="s">
        <v>46</v>
      </c>
      <c r="C42" s="36">
        <v>3</v>
      </c>
      <c r="D42" s="1"/>
      <c r="E42" s="1"/>
      <c r="F42" s="1">
        <v>1</v>
      </c>
      <c r="G42" s="1">
        <v>2.5</v>
      </c>
      <c r="H42" s="1">
        <v>2</v>
      </c>
      <c r="I42" s="1">
        <v>1</v>
      </c>
      <c r="J42" s="1"/>
      <c r="K42" s="1"/>
      <c r="L42" s="1"/>
      <c r="M42" s="1">
        <v>2.2999999999999998</v>
      </c>
      <c r="N42" s="1"/>
      <c r="O42" s="1"/>
      <c r="P42" s="1"/>
      <c r="Q42" s="1">
        <v>2</v>
      </c>
    </row>
    <row r="43" spans="1:17" x14ac:dyDescent="0.55000000000000004">
      <c r="A43" s="24">
        <f t="shared" si="0"/>
        <v>40</v>
      </c>
      <c r="B43" s="30" t="s">
        <v>47</v>
      </c>
      <c r="C43" s="36">
        <v>3</v>
      </c>
      <c r="D43" s="1"/>
      <c r="E43" s="1"/>
      <c r="F43" s="1"/>
      <c r="G43" s="1">
        <v>2.6</v>
      </c>
      <c r="H43" s="1"/>
      <c r="I43" s="1">
        <v>1</v>
      </c>
      <c r="J43" s="1"/>
      <c r="K43" s="1">
        <v>2</v>
      </c>
      <c r="L43" s="1">
        <v>1</v>
      </c>
      <c r="M43" s="1">
        <v>2</v>
      </c>
      <c r="N43" s="1">
        <v>2</v>
      </c>
      <c r="O43" s="1"/>
      <c r="P43" s="1">
        <v>2</v>
      </c>
      <c r="Q43" s="1">
        <v>2</v>
      </c>
    </row>
    <row r="44" spans="1:17" x14ac:dyDescent="0.55000000000000004">
      <c r="A44" s="24">
        <f t="shared" si="0"/>
        <v>41</v>
      </c>
      <c r="B44" s="30" t="s">
        <v>48</v>
      </c>
      <c r="C44" s="36">
        <v>3</v>
      </c>
      <c r="D44" s="1"/>
      <c r="E44" s="1"/>
      <c r="F44" s="1"/>
      <c r="G44" s="1">
        <v>2.5</v>
      </c>
      <c r="H44" s="1">
        <v>2</v>
      </c>
      <c r="I44" s="1"/>
      <c r="J44" s="1">
        <v>4.5</v>
      </c>
      <c r="K44" s="1">
        <v>2</v>
      </c>
      <c r="L44" s="1"/>
      <c r="M44" s="1">
        <v>2</v>
      </c>
      <c r="N44" s="1"/>
      <c r="O44" s="1"/>
      <c r="P44" s="1">
        <v>3</v>
      </c>
      <c r="Q44" s="1"/>
    </row>
  </sheetData>
  <mergeCells count="8">
    <mergeCell ref="A1:A3"/>
    <mergeCell ref="C1:Q1"/>
    <mergeCell ref="B1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DATA</vt:lpstr>
      <vt:lpstr>PENGETAHUAN DM</vt:lpstr>
      <vt:lpstr>AKTIVITAS FISIK</vt:lpstr>
      <vt:lpstr>FREKUENSI MAKAN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2021-08-24T09:06:26Z</dcterms:created>
  <dcterms:modified xsi:type="dcterms:W3CDTF">2022-10-07T04:30:26Z</dcterms:modified>
</cp:coreProperties>
</file>